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annth\Desktop\"/>
    </mc:Choice>
  </mc:AlternateContent>
  <workbookProtection workbookAlgorithmName="SHA-512" workbookHashValue="jO3YtNeP9LruZw2u9TIphNcWFQYhMlZ86cG8110oBijIwmlQ1SFR0lY3cSfZBOnR4nTAJ+xbuzzBEkvFoTGjHA==" workbookSaltValue="2xJ8XAzo1wajG6VJQ9wmOg==" workbookSpinCount="100000" lockStructure="1"/>
  <bookViews>
    <workbookView showSheetTabs="0" xWindow="0" yWindow="0" windowWidth="15300" windowHeight="7650"/>
  </bookViews>
  <sheets>
    <sheet name="   " sheetId="1" r:id="rId1"/>
    <sheet name="  " sheetId="3" r:id="rId2"/>
    <sheet name=" " sheetId="2" state="veryHidden" r:id="rId3"/>
  </sheets>
  <definedNames>
    <definedName name="_xlnm._FilterDatabase" localSheetId="1" hidden="1">'  '!$D$4:$F$371</definedName>
    <definedName name="Aarogmaaned" localSheetId="0">'   '!$B$7:$Y$7</definedName>
    <definedName name="FremhævIdag">'   '!$H$3</definedName>
    <definedName name="Måneder" localSheetId="0">' '!$D$2:$D$13</definedName>
    <definedName name="Startår">'   '!$D$2</definedName>
    <definedName name="Startmåned">'   '!$D$3</definedName>
    <definedName name="StartmånedINT">' '!$G$2</definedName>
    <definedName name="_xlnm.Print_Area" localSheetId="0">'   '!$B$5:$Y$77</definedName>
    <definedName name="VisHelligdage">'   '!$L$3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B35" i="2" l="1"/>
  <c r="A2" i="2" s="1"/>
  <c r="G2" i="2" l="1"/>
  <c r="H2" i="2" s="1"/>
  <c r="I2" i="2" s="1"/>
  <c r="J2" i="2" s="1"/>
  <c r="K2" i="2" s="1"/>
  <c r="L2" i="2" s="1"/>
  <c r="M2" i="2" s="1"/>
  <c r="G1" i="2"/>
  <c r="N2" i="2" l="1"/>
  <c r="H1" i="2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O2" i="2" l="1"/>
  <c r="P2" i="2" l="1"/>
  <c r="C6" i="3"/>
  <c r="Q2" i="2" l="1"/>
  <c r="C9" i="1"/>
  <c r="R2" i="2" l="1"/>
  <c r="C35" i="2" l="1"/>
  <c r="A17" i="2" s="1"/>
  <c r="B37" i="2"/>
  <c r="A12" i="2"/>
  <c r="B38" i="2"/>
  <c r="A15" i="2"/>
  <c r="B41" i="2"/>
  <c r="B43" i="2" s="1"/>
  <c r="B45" i="2" s="1"/>
  <c r="B36" i="2"/>
  <c r="A13" i="2"/>
  <c r="A14" i="2" s="1"/>
  <c r="C41" i="2" l="1"/>
  <c r="C42" i="2" s="1"/>
  <c r="A30" i="2"/>
  <c r="A28" i="2"/>
  <c r="A29" i="2" s="1"/>
  <c r="C38" i="2"/>
  <c r="C37" i="2"/>
  <c r="A27" i="2"/>
  <c r="C36" i="2"/>
  <c r="B42" i="2"/>
  <c r="B44" i="2" s="1"/>
  <c r="B39" i="2" s="1"/>
  <c r="G9" i="1" l="1"/>
  <c r="I1" i="2"/>
  <c r="C43" i="2"/>
  <c r="C45" i="2" s="1"/>
  <c r="B40" i="2"/>
  <c r="A6" i="2" s="1"/>
  <c r="F8" i="1"/>
  <c r="G10" i="1" l="1"/>
  <c r="I10" i="1" s="1"/>
  <c r="J1" i="2"/>
  <c r="O9" i="1" s="1"/>
  <c r="C44" i="2"/>
  <c r="C39" i="2" s="1"/>
  <c r="C40" i="2" s="1"/>
  <c r="A7" i="2"/>
  <c r="A3" i="2"/>
  <c r="K9" i="1"/>
  <c r="A4" i="2"/>
  <c r="A8" i="2"/>
  <c r="A9" i="2" s="1"/>
  <c r="A10" i="2" s="1"/>
  <c r="A5" i="2"/>
  <c r="J8" i="1"/>
  <c r="E9" i="1"/>
  <c r="G11" i="1" l="1"/>
  <c r="G12" i="1" s="1"/>
  <c r="K1" i="2"/>
  <c r="S9" i="1" s="1"/>
  <c r="M9" i="1"/>
  <c r="A11" i="2"/>
  <c r="B10" i="2"/>
  <c r="A21" i="2"/>
  <c r="A18" i="2" s="1"/>
  <c r="K10" i="1"/>
  <c r="O10" i="1"/>
  <c r="Q9" i="1"/>
  <c r="R8" i="1"/>
  <c r="C10" i="1"/>
  <c r="I11" i="1" l="1"/>
  <c r="L1" i="2"/>
  <c r="M1" i="2" s="1"/>
  <c r="N1" i="2" s="1"/>
  <c r="O1" i="2" s="1"/>
  <c r="P1" i="2" s="1"/>
  <c r="Q1" i="2" s="1"/>
  <c r="R1" i="2" s="1"/>
  <c r="B11" i="2"/>
  <c r="I12" i="1"/>
  <c r="M10" i="1"/>
  <c r="A22" i="2"/>
  <c r="K11" i="1"/>
  <c r="A23" i="2"/>
  <c r="A24" i="2" s="1"/>
  <c r="A25" i="2" s="1"/>
  <c r="A26" i="2" s="1"/>
  <c r="B26" i="2" s="1"/>
  <c r="A20" i="2"/>
  <c r="A19" i="2"/>
  <c r="G13" i="1"/>
  <c r="N10" i="1"/>
  <c r="Q10" i="1" s="1"/>
  <c r="O11" i="1"/>
  <c r="E10" i="1"/>
  <c r="C11" i="1"/>
  <c r="W9" i="1" l="1"/>
  <c r="K12" i="1"/>
  <c r="M11" i="1"/>
  <c r="G14" i="1"/>
  <c r="I13" i="1"/>
  <c r="O12" i="1"/>
  <c r="E11" i="1"/>
  <c r="C46" i="1"/>
  <c r="C12" i="1"/>
  <c r="R5" i="1" l="1"/>
  <c r="M12" i="1"/>
  <c r="K13" i="1"/>
  <c r="I14" i="1"/>
  <c r="G15" i="1"/>
  <c r="Q12" i="1"/>
  <c r="O13" i="1"/>
  <c r="G46" i="1"/>
  <c r="E46" i="1"/>
  <c r="C47" i="1"/>
  <c r="C13" i="1"/>
  <c r="K14" i="1" l="1"/>
  <c r="G16" i="1"/>
  <c r="I15" i="1"/>
  <c r="Q13" i="1"/>
  <c r="O14" i="1"/>
  <c r="C14" i="1"/>
  <c r="C48" i="1"/>
  <c r="G47" i="1"/>
  <c r="E13" i="1"/>
  <c r="U9" i="1"/>
  <c r="S10" i="1"/>
  <c r="M14" i="1" l="1"/>
  <c r="G17" i="1"/>
  <c r="K15" i="1"/>
  <c r="Q14" i="1"/>
  <c r="O15" i="1"/>
  <c r="C15" i="1"/>
  <c r="E14" i="1"/>
  <c r="K46" i="1"/>
  <c r="O46" i="1"/>
  <c r="G48" i="1"/>
  <c r="I47" i="1"/>
  <c r="E48" i="1"/>
  <c r="C49" i="1"/>
  <c r="Y9" i="1"/>
  <c r="W10" i="1"/>
  <c r="U10" i="1"/>
  <c r="S11" i="1"/>
  <c r="G18" i="1" l="1"/>
  <c r="I17" i="1"/>
  <c r="K16" i="1"/>
  <c r="M15" i="1"/>
  <c r="Q15" i="1"/>
  <c r="O16" i="1"/>
  <c r="M46" i="1"/>
  <c r="C16" i="1"/>
  <c r="K47" i="1"/>
  <c r="E15" i="1"/>
  <c r="S46" i="1"/>
  <c r="I48" i="1"/>
  <c r="G49" i="1"/>
  <c r="C50" i="1"/>
  <c r="E49" i="1"/>
  <c r="O47" i="1"/>
  <c r="S12" i="1"/>
  <c r="U11" i="1"/>
  <c r="W11" i="1"/>
  <c r="Y10" i="1"/>
  <c r="G19" i="1" l="1"/>
  <c r="I18" i="1"/>
  <c r="M16" i="1"/>
  <c r="K17" i="1"/>
  <c r="O17" i="1"/>
  <c r="Q16" i="1"/>
  <c r="W46" i="1"/>
  <c r="E16" i="1"/>
  <c r="C17" i="1"/>
  <c r="Q46" i="1"/>
  <c r="M47" i="1"/>
  <c r="K48" i="1"/>
  <c r="E50" i="1"/>
  <c r="C51" i="1"/>
  <c r="S47" i="1"/>
  <c r="O48" i="1"/>
  <c r="Q47" i="1"/>
  <c r="I49" i="1"/>
  <c r="G50" i="1"/>
  <c r="Y11" i="1"/>
  <c r="W12" i="1"/>
  <c r="U12" i="1"/>
  <c r="S13" i="1"/>
  <c r="I19" i="1" l="1"/>
  <c r="G20" i="1"/>
  <c r="K18" i="1"/>
  <c r="M17" i="1"/>
  <c r="Q17" i="1"/>
  <c r="O18" i="1"/>
  <c r="K49" i="1"/>
  <c r="C18" i="1"/>
  <c r="R42" i="1"/>
  <c r="M48" i="1"/>
  <c r="E17" i="1"/>
  <c r="W47" i="1"/>
  <c r="O49" i="1"/>
  <c r="G51" i="1"/>
  <c r="I50" i="1"/>
  <c r="S48" i="1"/>
  <c r="U47" i="1"/>
  <c r="C52" i="1"/>
  <c r="E51" i="1"/>
  <c r="S14" i="1"/>
  <c r="U13" i="1"/>
  <c r="W13" i="1"/>
  <c r="Y12" i="1"/>
  <c r="G21" i="1" l="1"/>
  <c r="I20" i="1"/>
  <c r="M18" i="1"/>
  <c r="K19" i="1"/>
  <c r="O19" i="1"/>
  <c r="K50" i="1"/>
  <c r="M49" i="1"/>
  <c r="E18" i="1"/>
  <c r="C19" i="1"/>
  <c r="Y46" i="1"/>
  <c r="W48" i="1"/>
  <c r="Y47" i="1"/>
  <c r="C53" i="1"/>
  <c r="E52" i="1"/>
  <c r="G52" i="1"/>
  <c r="O50" i="1"/>
  <c r="U48" i="1"/>
  <c r="S49" i="1"/>
  <c r="W14" i="1"/>
  <c r="U14" i="1"/>
  <c r="S15" i="1"/>
  <c r="G22" i="1" l="1"/>
  <c r="I21" i="1"/>
  <c r="M19" i="1"/>
  <c r="K20" i="1"/>
  <c r="M50" i="1"/>
  <c r="O20" i="1"/>
  <c r="K51" i="1"/>
  <c r="C20" i="1"/>
  <c r="S50" i="1"/>
  <c r="U49" i="1"/>
  <c r="G53" i="1"/>
  <c r="I52" i="1"/>
  <c r="Y48" i="1"/>
  <c r="W49" i="1"/>
  <c r="O51" i="1"/>
  <c r="C54" i="1"/>
  <c r="E53" i="1"/>
  <c r="S16" i="1"/>
  <c r="Y14" i="1"/>
  <c r="W15" i="1"/>
  <c r="I22" i="1" l="1"/>
  <c r="G23" i="1"/>
  <c r="K21" i="1"/>
  <c r="O21" i="1"/>
  <c r="C21" i="1"/>
  <c r="K52" i="1"/>
  <c r="E20" i="1"/>
  <c r="C55" i="1"/>
  <c r="Q51" i="1"/>
  <c r="O52" i="1"/>
  <c r="I53" i="1"/>
  <c r="G54" i="1"/>
  <c r="Y49" i="1"/>
  <c r="W50" i="1"/>
  <c r="S51" i="1"/>
  <c r="W16" i="1"/>
  <c r="Y15" i="1"/>
  <c r="U16" i="1"/>
  <c r="S17" i="1"/>
  <c r="G24" i="1" l="1"/>
  <c r="E21" i="1"/>
  <c r="K22" i="1"/>
  <c r="M21" i="1"/>
  <c r="M52" i="1"/>
  <c r="C22" i="1"/>
  <c r="O22" i="1"/>
  <c r="K53" i="1"/>
  <c r="S52" i="1"/>
  <c r="U51" i="1"/>
  <c r="W51" i="1"/>
  <c r="O53" i="1"/>
  <c r="Q52" i="1"/>
  <c r="G55" i="1"/>
  <c r="I54" i="1"/>
  <c r="C56" i="1"/>
  <c r="E55" i="1"/>
  <c r="W17" i="1"/>
  <c r="Y16" i="1"/>
  <c r="U17" i="1"/>
  <c r="S18" i="1"/>
  <c r="G25" i="1" l="1"/>
  <c r="I24" i="1"/>
  <c r="M22" i="1"/>
  <c r="K23" i="1"/>
  <c r="C23" i="1"/>
  <c r="E22" i="1"/>
  <c r="O23" i="1"/>
  <c r="K54" i="1"/>
  <c r="M53" i="1"/>
  <c r="W52" i="1"/>
  <c r="C57" i="1"/>
  <c r="E56" i="1"/>
  <c r="I55" i="1"/>
  <c r="G56" i="1"/>
  <c r="Q53" i="1"/>
  <c r="O54" i="1"/>
  <c r="S53" i="1"/>
  <c r="U52" i="1"/>
  <c r="Y17" i="1"/>
  <c r="W18" i="1"/>
  <c r="U18" i="1"/>
  <c r="S19" i="1"/>
  <c r="G26" i="1" l="1"/>
  <c r="I25" i="1"/>
  <c r="E23" i="1"/>
  <c r="K24" i="1"/>
  <c r="C24" i="1"/>
  <c r="C25" i="1" s="1"/>
  <c r="M23" i="1"/>
  <c r="Q23" i="1"/>
  <c r="O24" i="1"/>
  <c r="K55" i="1"/>
  <c r="M54" i="1"/>
  <c r="I56" i="1"/>
  <c r="G57" i="1"/>
  <c r="S54" i="1"/>
  <c r="W53" i="1"/>
  <c r="Q54" i="1"/>
  <c r="O55" i="1"/>
  <c r="E57" i="1"/>
  <c r="C58" i="1"/>
  <c r="Y18" i="1"/>
  <c r="W19" i="1"/>
  <c r="S20" i="1"/>
  <c r="U19" i="1"/>
  <c r="G27" i="1" l="1"/>
  <c r="E24" i="1"/>
  <c r="M24" i="1"/>
  <c r="K25" i="1"/>
  <c r="Q24" i="1"/>
  <c r="O25" i="1"/>
  <c r="M55" i="1"/>
  <c r="K56" i="1"/>
  <c r="C59" i="1"/>
  <c r="E58" i="1"/>
  <c r="O56" i="1"/>
  <c r="S55" i="1"/>
  <c r="U54" i="1"/>
  <c r="G58" i="1"/>
  <c r="I57" i="1"/>
  <c r="W54" i="1"/>
  <c r="W20" i="1"/>
  <c r="Y19" i="1"/>
  <c r="U20" i="1"/>
  <c r="S21" i="1"/>
  <c r="C26" i="1"/>
  <c r="E25" i="1"/>
  <c r="G28" i="1" l="1"/>
  <c r="I27" i="1"/>
  <c r="K26" i="1"/>
  <c r="M25" i="1"/>
  <c r="M56" i="1"/>
  <c r="O26" i="1"/>
  <c r="K57" i="1"/>
  <c r="W55" i="1"/>
  <c r="O57" i="1"/>
  <c r="Q56" i="1"/>
  <c r="G59" i="1"/>
  <c r="U55" i="1"/>
  <c r="S56" i="1"/>
  <c r="E59" i="1"/>
  <c r="C60" i="1"/>
  <c r="U21" i="1"/>
  <c r="S22" i="1"/>
  <c r="W21" i="1"/>
  <c r="C27" i="1"/>
  <c r="G29" i="1" l="1"/>
  <c r="I28" i="1"/>
  <c r="M26" i="1"/>
  <c r="K27" i="1"/>
  <c r="Q26" i="1"/>
  <c r="O27" i="1"/>
  <c r="K58" i="1"/>
  <c r="M57" i="1"/>
  <c r="E60" i="1"/>
  <c r="C61" i="1"/>
  <c r="O58" i="1"/>
  <c r="Q57" i="1"/>
  <c r="S57" i="1"/>
  <c r="U56" i="1"/>
  <c r="I59" i="1"/>
  <c r="G60" i="1"/>
  <c r="Y55" i="1"/>
  <c r="W56" i="1"/>
  <c r="Y21" i="1"/>
  <c r="W22" i="1"/>
  <c r="S23" i="1"/>
  <c r="E27" i="1"/>
  <c r="C28" i="1"/>
  <c r="G30" i="1" l="1"/>
  <c r="I29" i="1"/>
  <c r="K28" i="1"/>
  <c r="K59" i="1"/>
  <c r="O28" i="1"/>
  <c r="Q27" i="1"/>
  <c r="Y56" i="1"/>
  <c r="W57" i="1"/>
  <c r="U57" i="1"/>
  <c r="S58" i="1"/>
  <c r="I60" i="1"/>
  <c r="G61" i="1"/>
  <c r="C62" i="1"/>
  <c r="Q58" i="1"/>
  <c r="O59" i="1"/>
  <c r="U23" i="1"/>
  <c r="S24" i="1"/>
  <c r="W23" i="1"/>
  <c r="Y22" i="1"/>
  <c r="E28" i="1"/>
  <c r="C29" i="1"/>
  <c r="G31" i="1" l="1"/>
  <c r="G32" i="1" s="1"/>
  <c r="K60" i="1"/>
  <c r="M28" i="1"/>
  <c r="K29" i="1"/>
  <c r="M59" i="1"/>
  <c r="O29" i="1"/>
  <c r="Q28" i="1"/>
  <c r="O60" i="1"/>
  <c r="Q59" i="1"/>
  <c r="I61" i="1"/>
  <c r="G62" i="1"/>
  <c r="C63" i="1"/>
  <c r="E62" i="1"/>
  <c r="U58" i="1"/>
  <c r="S59" i="1"/>
  <c r="W58" i="1"/>
  <c r="U24" i="1"/>
  <c r="S25" i="1"/>
  <c r="Y23" i="1"/>
  <c r="W24" i="1"/>
  <c r="E29" i="1"/>
  <c r="C30" i="1"/>
  <c r="I31" i="1" l="1"/>
  <c r="K61" i="1"/>
  <c r="M60" i="1"/>
  <c r="K30" i="1"/>
  <c r="M29" i="1"/>
  <c r="Q29" i="1"/>
  <c r="O30" i="1"/>
  <c r="G33" i="1"/>
  <c r="I62" i="1"/>
  <c r="G63" i="1"/>
  <c r="W59" i="1"/>
  <c r="Y58" i="1"/>
  <c r="E63" i="1"/>
  <c r="C64" i="1"/>
  <c r="U59" i="1"/>
  <c r="S60" i="1"/>
  <c r="K62" i="1"/>
  <c r="O61" i="1"/>
  <c r="Q60" i="1"/>
  <c r="Y24" i="1"/>
  <c r="W25" i="1"/>
  <c r="U25" i="1"/>
  <c r="S26" i="1"/>
  <c r="C31" i="1"/>
  <c r="E30" i="1"/>
  <c r="M61" i="1" l="1"/>
  <c r="M30" i="1"/>
  <c r="K31" i="1"/>
  <c r="O31" i="1"/>
  <c r="Q30" i="1"/>
  <c r="I33" i="1"/>
  <c r="G34" i="1"/>
  <c r="S61" i="1"/>
  <c r="Q61" i="1"/>
  <c r="O62" i="1"/>
  <c r="W60" i="1"/>
  <c r="Y59" i="1"/>
  <c r="C65" i="1"/>
  <c r="E64" i="1"/>
  <c r="G64" i="1"/>
  <c r="I63" i="1"/>
  <c r="M62" i="1"/>
  <c r="K63" i="1"/>
  <c r="U26" i="1"/>
  <c r="S27" i="1"/>
  <c r="Y25" i="1"/>
  <c r="W26" i="1"/>
  <c r="C32" i="1"/>
  <c r="E31" i="1"/>
  <c r="M31" i="1" l="1"/>
  <c r="K32" i="1"/>
  <c r="I34" i="1"/>
  <c r="G35" i="1"/>
  <c r="Q31" i="1"/>
  <c r="O32" i="1"/>
  <c r="M63" i="1"/>
  <c r="K64" i="1"/>
  <c r="O63" i="1"/>
  <c r="E65" i="1"/>
  <c r="C66" i="1"/>
  <c r="G65" i="1"/>
  <c r="I64" i="1"/>
  <c r="Y60" i="1"/>
  <c r="W61" i="1"/>
  <c r="U61" i="1"/>
  <c r="S62" i="1"/>
  <c r="Y26" i="1"/>
  <c r="W27" i="1"/>
  <c r="U27" i="1"/>
  <c r="S28" i="1"/>
  <c r="E32" i="1"/>
  <c r="C33" i="1"/>
  <c r="M32" i="1" l="1"/>
  <c r="K33" i="1"/>
  <c r="I35" i="1"/>
  <c r="G36" i="1"/>
  <c r="O33" i="1"/>
  <c r="U62" i="1"/>
  <c r="S63" i="1"/>
  <c r="G66" i="1"/>
  <c r="O64" i="1"/>
  <c r="Q63" i="1"/>
  <c r="Y61" i="1"/>
  <c r="W62" i="1"/>
  <c r="E66" i="1"/>
  <c r="C67" i="1"/>
  <c r="M64" i="1"/>
  <c r="K65" i="1"/>
  <c r="U28" i="1"/>
  <c r="S29" i="1"/>
  <c r="W28" i="1"/>
  <c r="C34" i="1"/>
  <c r="K34" i="1" l="1"/>
  <c r="M33" i="1"/>
  <c r="Q33" i="1"/>
  <c r="O34" i="1"/>
  <c r="I36" i="1"/>
  <c r="G37" i="1"/>
  <c r="K66" i="1"/>
  <c r="W63" i="1"/>
  <c r="Y62" i="1"/>
  <c r="G67" i="1"/>
  <c r="I66" i="1"/>
  <c r="E67" i="1"/>
  <c r="C68" i="1"/>
  <c r="S64" i="1"/>
  <c r="Q64" i="1"/>
  <c r="O65" i="1"/>
  <c r="Y28" i="1"/>
  <c r="W29" i="1"/>
  <c r="S30" i="1"/>
  <c r="E34" i="1"/>
  <c r="C35" i="1"/>
  <c r="K35" i="1" l="1"/>
  <c r="O35" i="1"/>
  <c r="Q34" i="1"/>
  <c r="G38" i="1"/>
  <c r="O66" i="1"/>
  <c r="Q65" i="1"/>
  <c r="C69" i="1"/>
  <c r="Y63" i="1"/>
  <c r="W64" i="1"/>
  <c r="S65" i="1"/>
  <c r="U64" i="1"/>
  <c r="K67" i="1"/>
  <c r="M66" i="1"/>
  <c r="I67" i="1"/>
  <c r="G68" i="1"/>
  <c r="U30" i="1"/>
  <c r="S31" i="1"/>
  <c r="Y29" i="1"/>
  <c r="W30" i="1"/>
  <c r="E35" i="1"/>
  <c r="C36" i="1"/>
  <c r="K36" i="1" l="1"/>
  <c r="M35" i="1"/>
  <c r="I38" i="1"/>
  <c r="G39" i="1"/>
  <c r="O36" i="1"/>
  <c r="Q35" i="1"/>
  <c r="C37" i="1"/>
  <c r="G69" i="1"/>
  <c r="I68" i="1"/>
  <c r="E69" i="1"/>
  <c r="C70" i="1"/>
  <c r="U65" i="1"/>
  <c r="S66" i="1"/>
  <c r="W65" i="1"/>
  <c r="K68" i="1"/>
  <c r="M67" i="1"/>
  <c r="Q66" i="1"/>
  <c r="O67" i="1"/>
  <c r="W31" i="1"/>
  <c r="Y30" i="1"/>
  <c r="U31" i="1"/>
  <c r="S32" i="1"/>
  <c r="E36" i="1"/>
  <c r="M36" i="1" l="1"/>
  <c r="K37" i="1"/>
  <c r="I39" i="1"/>
  <c r="Q36" i="1"/>
  <c r="O37" i="1"/>
  <c r="C38" i="1"/>
  <c r="E37" i="1"/>
  <c r="O68" i="1"/>
  <c r="Q67" i="1"/>
  <c r="C71" i="1"/>
  <c r="E70" i="1"/>
  <c r="W66" i="1"/>
  <c r="Y65" i="1"/>
  <c r="S67" i="1"/>
  <c r="U66" i="1"/>
  <c r="M68" i="1"/>
  <c r="K69" i="1"/>
  <c r="I69" i="1"/>
  <c r="G70" i="1"/>
  <c r="U32" i="1"/>
  <c r="S33" i="1"/>
  <c r="Y31" i="1"/>
  <c r="W32" i="1"/>
  <c r="K38" i="1" l="1"/>
  <c r="M37" i="1"/>
  <c r="O38" i="1"/>
  <c r="Q37" i="1"/>
  <c r="C39" i="1"/>
  <c r="E38" i="1"/>
  <c r="I70" i="1"/>
  <c r="G71" i="1"/>
  <c r="S68" i="1"/>
  <c r="E71" i="1"/>
  <c r="C72" i="1"/>
  <c r="K70" i="1"/>
  <c r="M69" i="1"/>
  <c r="W67" i="1"/>
  <c r="O69" i="1"/>
  <c r="Q68" i="1"/>
  <c r="W33" i="1"/>
  <c r="Y32" i="1"/>
  <c r="U33" i="1"/>
  <c r="S34" i="1"/>
  <c r="M38" i="1" l="1"/>
  <c r="K39" i="1"/>
  <c r="Q38" i="1"/>
  <c r="O39" i="1"/>
  <c r="E39" i="1"/>
  <c r="U68" i="1"/>
  <c r="S69" i="1"/>
  <c r="O70" i="1"/>
  <c r="M70" i="1"/>
  <c r="K71" i="1"/>
  <c r="W68" i="1"/>
  <c r="Y67" i="1"/>
  <c r="C73" i="1"/>
  <c r="E72" i="1"/>
  <c r="G72" i="1"/>
  <c r="I71" i="1"/>
  <c r="U34" i="1"/>
  <c r="S35" i="1"/>
  <c r="Y33" i="1"/>
  <c r="W34" i="1"/>
  <c r="J39" i="1" l="1"/>
  <c r="M39" i="1" s="1"/>
  <c r="G73" i="1"/>
  <c r="W69" i="1"/>
  <c r="X69" i="1" s="1"/>
  <c r="Y68" i="1"/>
  <c r="O71" i="1"/>
  <c r="M71" i="1"/>
  <c r="K72" i="1"/>
  <c r="U69" i="1"/>
  <c r="S70" i="1"/>
  <c r="E73" i="1"/>
  <c r="C74" i="1"/>
  <c r="W35" i="1"/>
  <c r="U35" i="1"/>
  <c r="S36" i="1"/>
  <c r="S37" i="1" l="1"/>
  <c r="C75" i="1"/>
  <c r="E74" i="1"/>
  <c r="K73" i="1"/>
  <c r="Y69" i="1"/>
  <c r="W70" i="1"/>
  <c r="U70" i="1"/>
  <c r="S71" i="1"/>
  <c r="O72" i="1"/>
  <c r="Q71" i="1"/>
  <c r="I73" i="1"/>
  <c r="G74" i="1"/>
  <c r="Y35" i="1"/>
  <c r="W36" i="1"/>
  <c r="S38" i="1" l="1"/>
  <c r="U37" i="1"/>
  <c r="W37" i="1"/>
  <c r="G75" i="1"/>
  <c r="F74" i="1"/>
  <c r="U71" i="1"/>
  <c r="S72" i="1"/>
  <c r="M73" i="1"/>
  <c r="K74" i="1"/>
  <c r="W71" i="1"/>
  <c r="X71" i="1" s="1"/>
  <c r="Y70" i="1"/>
  <c r="Q72" i="1"/>
  <c r="O73" i="1"/>
  <c r="C76" i="1"/>
  <c r="Y36" i="1"/>
  <c r="S39" i="1" l="1"/>
  <c r="U38" i="1"/>
  <c r="Y37" i="1"/>
  <c r="W38" i="1"/>
  <c r="I74" i="1"/>
  <c r="E76" i="1"/>
  <c r="S73" i="1"/>
  <c r="U72" i="1"/>
  <c r="W72" i="1"/>
  <c r="O74" i="1"/>
  <c r="Q73" i="1"/>
  <c r="M74" i="1"/>
  <c r="K75" i="1"/>
  <c r="F75" i="1"/>
  <c r="I75" i="1" s="1"/>
  <c r="G76" i="1"/>
  <c r="W39" i="1" l="1"/>
  <c r="R39" i="1"/>
  <c r="Y38" i="1"/>
  <c r="F76" i="1"/>
  <c r="I76" i="1" s="1"/>
  <c r="K76" i="1"/>
  <c r="M75" i="1"/>
  <c r="Y72" i="1"/>
  <c r="W73" i="1"/>
  <c r="O75" i="1"/>
  <c r="S74" i="1"/>
  <c r="Y39" i="1" l="1"/>
  <c r="U39" i="1"/>
  <c r="Q74" i="1"/>
  <c r="M76" i="1"/>
  <c r="W74" i="1"/>
  <c r="Y73" i="1"/>
  <c r="S75" i="1"/>
  <c r="O76" i="1"/>
  <c r="Q75" i="1"/>
  <c r="N76" i="1" l="1"/>
  <c r="Q76" i="1" s="1"/>
  <c r="U75" i="1"/>
  <c r="S76" i="1"/>
  <c r="W75" i="1"/>
  <c r="Y74" i="1" l="1"/>
  <c r="U76" i="1"/>
  <c r="W76" i="1"/>
  <c r="Y75" i="1"/>
  <c r="V76" i="1" l="1"/>
  <c r="Y76" i="1" l="1"/>
  <c r="P38" i="1" l="1"/>
  <c r="T21" i="1"/>
  <c r="D13" i="1"/>
  <c r="H9" i="1"/>
  <c r="L26" i="1"/>
  <c r="D15" i="1"/>
  <c r="T39" i="1"/>
  <c r="H25" i="1"/>
  <c r="X24" i="1"/>
  <c r="T20" i="1"/>
  <c r="X55" i="1"/>
  <c r="D20" i="1"/>
  <c r="X36" i="1"/>
  <c r="X18" i="1"/>
  <c r="D60" i="1"/>
  <c r="D23" i="1"/>
  <c r="H63" i="1"/>
  <c r="T34" i="1"/>
  <c r="H75" i="1"/>
  <c r="X35" i="1"/>
  <c r="P14" i="1"/>
  <c r="L51" i="1"/>
  <c r="P23" i="1"/>
  <c r="D54" i="1"/>
  <c r="H56" i="1"/>
  <c r="P66" i="1"/>
  <c r="P33" i="1"/>
  <c r="X37" i="1"/>
  <c r="P75" i="1"/>
  <c r="L34" i="1"/>
  <c r="X65" i="1"/>
  <c r="P37" i="1"/>
  <c r="L27" i="1"/>
  <c r="D34" i="1"/>
  <c r="P61" i="1"/>
  <c r="P32" i="1"/>
  <c r="T26" i="1"/>
  <c r="L19" i="1"/>
  <c r="X38" i="1"/>
  <c r="L25" i="1"/>
  <c r="D14" i="1"/>
  <c r="L75" i="1"/>
  <c r="H15" i="1"/>
  <c r="D62" i="1"/>
  <c r="H70" i="1"/>
  <c r="X72" i="1"/>
  <c r="T75" i="1"/>
  <c r="H47" i="1"/>
  <c r="H71" i="1"/>
  <c r="L28" i="1"/>
  <c r="L23" i="1"/>
  <c r="L65" i="1"/>
  <c r="X49" i="1"/>
  <c r="P65" i="1"/>
  <c r="T35" i="1"/>
  <c r="X19" i="1"/>
  <c r="P35" i="1"/>
  <c r="L71" i="1"/>
  <c r="X17" i="1"/>
  <c r="P31" i="1"/>
  <c r="X16" i="1"/>
  <c r="T64" i="1"/>
  <c r="D52" i="1"/>
  <c r="X14" i="1"/>
  <c r="D11" i="1"/>
  <c r="L59" i="1"/>
  <c r="H58" i="1"/>
  <c r="H21" i="1"/>
  <c r="P25" i="1"/>
  <c r="H33" i="1"/>
  <c r="H64" i="1"/>
  <c r="H55" i="1"/>
  <c r="L56" i="1"/>
  <c r="H35" i="1"/>
  <c r="H29" i="1"/>
  <c r="H10" i="1"/>
  <c r="P36" i="1"/>
  <c r="D10" i="1"/>
  <c r="L76" i="1"/>
  <c r="L11" i="1"/>
  <c r="D22" i="1"/>
  <c r="T30" i="1"/>
  <c r="D65" i="1"/>
  <c r="T14" i="1"/>
  <c r="L72" i="1"/>
  <c r="L57" i="1"/>
  <c r="H19" i="1"/>
  <c r="X70" i="1"/>
  <c r="L38" i="1"/>
  <c r="H13" i="1"/>
  <c r="X56" i="1"/>
  <c r="P62" i="1"/>
  <c r="L24" i="1"/>
  <c r="H38" i="1"/>
  <c r="L73" i="1"/>
  <c r="P76" i="1"/>
  <c r="T61" i="1"/>
  <c r="H28" i="1"/>
  <c r="T28" i="1"/>
  <c r="L54" i="1"/>
  <c r="P9" i="1"/>
  <c r="T22" i="1"/>
  <c r="X13" i="1"/>
  <c r="H49" i="1"/>
  <c r="X74" i="1"/>
  <c r="H74" i="1"/>
  <c r="P73" i="1"/>
  <c r="T27" i="1"/>
  <c r="T13" i="1"/>
  <c r="X63" i="1"/>
  <c r="D16" i="1"/>
  <c r="P46" i="1"/>
  <c r="D64" i="1"/>
  <c r="X31" i="1"/>
  <c r="L16" i="1"/>
  <c r="L50" i="1"/>
  <c r="D21" i="1"/>
  <c r="X12" i="1"/>
  <c r="D27" i="1"/>
  <c r="P72" i="1"/>
  <c r="X73" i="1"/>
  <c r="D74" i="1"/>
  <c r="X76" i="1"/>
  <c r="D31" i="1"/>
  <c r="D53" i="1"/>
  <c r="L39" i="1"/>
  <c r="T52" i="1"/>
  <c r="D30" i="1"/>
  <c r="L64" i="1"/>
  <c r="P60" i="1"/>
  <c r="P28" i="1"/>
  <c r="H22" i="1"/>
  <c r="L68" i="1"/>
  <c r="L69" i="1"/>
  <c r="P11" i="1"/>
  <c r="P53" i="1"/>
  <c r="D19" i="1"/>
  <c r="L58" i="1"/>
  <c r="D61" i="1"/>
  <c r="L31" i="1"/>
  <c r="D26" i="1"/>
  <c r="H51" i="1"/>
  <c r="H52" i="1"/>
  <c r="T25" i="1"/>
  <c r="X21" i="1"/>
  <c r="T65" i="1"/>
  <c r="H37" i="1"/>
  <c r="D18" i="1"/>
  <c r="P56" i="1"/>
  <c r="P59" i="1"/>
  <c r="L20" i="1"/>
  <c r="T23" i="1"/>
  <c r="H24" i="1"/>
  <c r="D24" i="1"/>
  <c r="P17" i="1"/>
  <c r="P74" i="1"/>
  <c r="D32" i="1"/>
  <c r="L30" i="1"/>
  <c r="H18" i="1"/>
  <c r="D50" i="1"/>
  <c r="P30" i="1"/>
  <c r="T66" i="1"/>
  <c r="H14" i="1"/>
  <c r="D47" i="1"/>
  <c r="T51" i="1"/>
  <c r="X26" i="1"/>
  <c r="D59" i="1"/>
  <c r="X20" i="1"/>
  <c r="D17" i="1"/>
  <c r="L32" i="1"/>
  <c r="T29" i="1"/>
  <c r="D66" i="1"/>
  <c r="P16" i="1"/>
  <c r="D51" i="1"/>
  <c r="X75" i="1"/>
  <c r="D58" i="1"/>
  <c r="T47" i="1"/>
  <c r="L55" i="1"/>
  <c r="L18" i="1"/>
  <c r="L66" i="1"/>
  <c r="H34" i="1"/>
  <c r="D28" i="1"/>
  <c r="L21" i="1"/>
  <c r="T72" i="1"/>
  <c r="D38" i="1"/>
  <c r="D55" i="1"/>
  <c r="H76" i="1"/>
  <c r="H20" i="1"/>
  <c r="H16" i="1"/>
  <c r="P67" i="1"/>
  <c r="X48" i="1"/>
  <c r="T59" i="1"/>
  <c r="L9" i="1"/>
  <c r="T76" i="1"/>
  <c r="T32" i="1"/>
  <c r="L63" i="1"/>
  <c r="P63" i="1"/>
  <c r="P24" i="1"/>
  <c r="L49" i="1"/>
  <c r="D35" i="1"/>
  <c r="H11" i="1"/>
  <c r="X25" i="1"/>
  <c r="L12" i="1"/>
  <c r="L62" i="1"/>
  <c r="D33" i="1"/>
  <c r="D37" i="1"/>
  <c r="D36" i="1"/>
  <c r="H48" i="1"/>
  <c r="L70" i="1"/>
  <c r="H36" i="1"/>
  <c r="L17" i="1"/>
  <c r="D39" i="1"/>
  <c r="H30" i="1"/>
  <c r="L33" i="1"/>
  <c r="X64" i="1"/>
  <c r="P68" i="1"/>
  <c r="D12" i="1"/>
  <c r="H50" i="1"/>
  <c r="L35" i="1"/>
  <c r="L37" i="1"/>
  <c r="D67" i="1"/>
  <c r="H54" i="1"/>
  <c r="P10" i="1"/>
  <c r="P12" i="1"/>
  <c r="T36" i="1"/>
  <c r="D29" i="1"/>
  <c r="H57" i="1"/>
  <c r="H12" i="1"/>
  <c r="T46" i="1"/>
  <c r="T33" i="1"/>
  <c r="D25" i="1"/>
  <c r="H17" i="1"/>
  <c r="P58" i="1"/>
  <c r="H27" i="1"/>
  <c r="D57" i="1"/>
  <c r="L61" i="1"/>
  <c r="X11" i="1"/>
  <c r="P29" i="1"/>
  <c r="D9" i="1"/>
  <c r="P26" i="1"/>
</calcChain>
</file>

<file path=xl/sharedStrings.xml><?xml version="1.0" encoding="utf-8"?>
<sst xmlns="http://schemas.openxmlformats.org/spreadsheetml/2006/main" count="520" uniqueCount="129">
  <si>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</si>
  <si>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</si>
  <si>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</si>
  <si>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</si>
  <si>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</si>
  <si>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</si>
  <si>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</si>
  <si>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</si>
  <si>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</si>
  <si>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</si>
  <si>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</si>
  <si>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</si>
  <si>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</si>
  <si>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</si>
  <si>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</si>
  <si>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</si>
  <si>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</si>
  <si>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</si>
  <si>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</si>
  <si>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</si>
  <si>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</si>
  <si>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</si>
  <si>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</si>
  <si>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</si>
  <si>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</si>
  <si>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</si>
  <si>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</si>
  <si>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</si>
  <si>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</si>
  <si>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</si>
  <si>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</si>
  <si>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</si>
  <si>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</si>
  <si>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</si>
  <si>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</si>
  <si>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</si>
  <si>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</si>
  <si>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</si>
  <si>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</si>
  <si>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</si>
  <si>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</si>
  <si>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</si>
  <si>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</si>
  <si>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</si>
  <si>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</si>
  <si>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</si>
  <si>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t>Palmesøndag</t>
  </si>
  <si>
    <t>Opslagsdato↓</t>
  </si>
  <si>
    <t>Mine begivenheder</t>
  </si>
  <si>
    <t>Altid</t>
  </si>
  <si>
    <t>Juleaftens dag</t>
  </si>
  <si>
    <t>Fremhæv dags dato</t>
  </si>
  <si>
    <r>
      <t xml:space="preserve">Mine begivenheder </t>
    </r>
    <r>
      <rPr>
        <b/>
        <sz val="11"/>
        <color rgb="FFFF0000"/>
        <rFont val="Calibri"/>
        <family val="2"/>
      </rPr>
      <t>&gt;&gt;&gt;</t>
    </r>
  </si>
  <si>
    <t>Vis danske helligdage</t>
  </si>
  <si>
    <t>Ja</t>
  </si>
  <si>
    <t>Gentages 
hvert år</t>
  </si>
  <si>
    <t>v 1.24</t>
  </si>
  <si>
    <t>Skúlabyrjan</t>
  </si>
  <si>
    <t>Heystferia</t>
  </si>
  <si>
    <t>Jólaaftan</t>
  </si>
  <si>
    <t>Jóladagur</t>
  </si>
  <si>
    <t>Annar jóladagur</t>
  </si>
  <si>
    <t>Nýggjársaftan</t>
  </si>
  <si>
    <t>Desember</t>
  </si>
  <si>
    <t>Jólaferia</t>
  </si>
  <si>
    <t>Mars</t>
  </si>
  <si>
    <t>Apríl</t>
  </si>
  <si>
    <t>Mai</t>
  </si>
  <si>
    <t>Mán</t>
  </si>
  <si>
    <t>Týs</t>
  </si>
  <si>
    <t>Mik</t>
  </si>
  <si>
    <t>Hós</t>
  </si>
  <si>
    <t>Frí</t>
  </si>
  <si>
    <t>Ley</t>
  </si>
  <si>
    <t>Su</t>
  </si>
  <si>
    <t>SU</t>
  </si>
  <si>
    <t>Sun</t>
  </si>
  <si>
    <t>Pálmasunnudagur</t>
  </si>
  <si>
    <t>Skírisdagur</t>
  </si>
  <si>
    <t>Páskadagur</t>
  </si>
  <si>
    <t>Annar páskad.</t>
  </si>
  <si>
    <t>Annar hvítisunnud.</t>
  </si>
  <si>
    <t>Skúlin byrjar aftur</t>
  </si>
  <si>
    <t>Páskaferia</t>
  </si>
  <si>
    <t>Flaggdagur</t>
  </si>
  <si>
    <t>Dýri biðidagur</t>
  </si>
  <si>
    <t>Kristi himmalferðard.</t>
  </si>
  <si>
    <t>Hvítisunnudagur</t>
  </si>
  <si>
    <t>Grundlógardagur</t>
  </si>
  <si>
    <t>Næm. summarferiu</t>
  </si>
  <si>
    <t>Langifr. dagur</t>
  </si>
  <si>
    <t>Frídagur</t>
  </si>
  <si>
    <t>Jólaroynd</t>
  </si>
  <si>
    <t>Rennidagur</t>
  </si>
  <si>
    <t>Framløgur NámX</t>
  </si>
  <si>
    <t>Fastalávintsmán.</t>
  </si>
  <si>
    <t>NámX           starvslæra</t>
  </si>
  <si>
    <t>Berlin</t>
  </si>
  <si>
    <t>Munnl. próvtøkur</t>
  </si>
  <si>
    <t>Skr. próvtøkur</t>
  </si>
  <si>
    <t>Starvslæra 9. fl.</t>
  </si>
  <si>
    <t>Stórtoymisfundur</t>
  </si>
  <si>
    <t>Jólahald - jólatræ</t>
  </si>
  <si>
    <t>Nýggjársdagur</t>
  </si>
  <si>
    <t>stórtoymisfundur</t>
  </si>
  <si>
    <t>Námsfr.fundur</t>
  </si>
  <si>
    <r>
      <t xml:space="preserve">Landsroynd  5.+7.fl. </t>
    </r>
    <r>
      <rPr>
        <b/>
        <sz val="8"/>
        <color rgb="FF00B050"/>
        <rFont val="Verdana"/>
        <family val="2"/>
      </rPr>
      <t>Fyrsti Námsfr.fundur</t>
    </r>
  </si>
  <si>
    <r>
      <rPr>
        <b/>
        <sz val="8"/>
        <color rgb="FFFF0000"/>
        <rFont val="Verdana"/>
        <family val="2"/>
      </rPr>
      <t xml:space="preserve">Jólaroynd  </t>
    </r>
    <r>
      <rPr>
        <sz val="8"/>
        <color theme="1"/>
        <rFont val="Verdana"/>
        <family val="2"/>
      </rPr>
      <t xml:space="preserve">  </t>
    </r>
    <r>
      <rPr>
        <b/>
        <sz val="8"/>
        <color rgb="FFFF0000"/>
        <rFont val="Verdana"/>
        <family val="2"/>
      </rPr>
      <t>Stórtoymisfundur</t>
    </r>
  </si>
  <si>
    <t>kirkjugongd</t>
  </si>
  <si>
    <r>
      <rPr>
        <b/>
        <sz val="8"/>
        <color rgb="FFFF0000"/>
        <rFont val="Verdana"/>
        <family val="2"/>
      </rPr>
      <t xml:space="preserve">Ársætlanir gerast ávegis/lidnar </t>
    </r>
    <r>
      <rPr>
        <sz val="8"/>
        <color theme="1"/>
        <rFont val="Verdana"/>
        <family val="2"/>
      </rPr>
      <t xml:space="preserve">                NámX  Nesvík</t>
    </r>
  </si>
  <si>
    <t>Ársætlanir latast inn</t>
  </si>
  <si>
    <t>Jólahald fyri foreldur</t>
  </si>
  <si>
    <t>PLF. Ólíka vika</t>
  </si>
  <si>
    <t>PLF. líka vika</t>
  </si>
  <si>
    <t>PLF. Líka vika</t>
  </si>
  <si>
    <r>
      <rPr>
        <b/>
        <sz val="8"/>
        <color rgb="FFFF0000"/>
        <rFont val="Verdana"/>
        <family val="2"/>
      </rPr>
      <t>PLF. Líka vika</t>
    </r>
    <r>
      <rPr>
        <sz val="8"/>
        <color theme="1"/>
        <rFont val="Verdana"/>
        <family val="2"/>
      </rPr>
      <t xml:space="preserve"> Starvslæra    9. fl.</t>
    </r>
  </si>
  <si>
    <r>
      <t xml:space="preserve">Starvslæra 9. fl.  </t>
    </r>
    <r>
      <rPr>
        <b/>
        <sz val="8"/>
        <color rgb="FFFF0000"/>
        <rFont val="Verdana"/>
        <family val="2"/>
      </rPr>
      <t>PLF. Ólíka vika</t>
    </r>
  </si>
  <si>
    <t>PLF líka vika</t>
  </si>
  <si>
    <t>PLF ólíka vika</t>
  </si>
  <si>
    <t>PLF.líka vika</t>
  </si>
  <si>
    <r>
      <t xml:space="preserve">Verkætlan NámX  </t>
    </r>
    <r>
      <rPr>
        <b/>
        <sz val="8"/>
        <color rgb="FFFF0000"/>
        <rFont val="Verdana"/>
        <family val="2"/>
      </rPr>
      <t>PLF Líka vika</t>
    </r>
  </si>
  <si>
    <t>PLF Ólíka vika</t>
  </si>
  <si>
    <r>
      <rPr>
        <b/>
        <sz val="8"/>
        <color rgb="FFFF0000"/>
        <rFont val="Verdana"/>
        <family val="2"/>
      </rPr>
      <t>PLF ólíka vika</t>
    </r>
    <r>
      <rPr>
        <sz val="8"/>
        <color theme="1"/>
        <rFont val="Verdana"/>
        <family val="2"/>
      </rPr>
      <t xml:space="preserve"> Vároynd</t>
    </r>
  </si>
  <si>
    <r>
      <rPr>
        <b/>
        <sz val="8"/>
        <color rgb="FFFF0000"/>
        <rFont val="Verdana"/>
        <family val="2"/>
      </rPr>
      <t>PLF. Líka vika</t>
    </r>
    <r>
      <rPr>
        <sz val="8"/>
        <color theme="1"/>
        <rFont val="Verdana"/>
        <family val="2"/>
      </rPr>
      <t xml:space="preserve"> NámX              starvslæra</t>
    </r>
  </si>
  <si>
    <r>
      <rPr>
        <b/>
        <sz val="8"/>
        <color rgb="FFFF0000"/>
        <rFont val="Verdana"/>
        <family val="2"/>
      </rPr>
      <t>PLF Ólíka vika</t>
    </r>
    <r>
      <rPr>
        <sz val="8"/>
        <color theme="1"/>
        <rFont val="Verdana"/>
        <family val="2"/>
      </rPr>
      <t xml:space="preserve"> NámX            starvslæra</t>
    </r>
  </si>
  <si>
    <t>PLF Líka vika</t>
  </si>
  <si>
    <t xml:space="preserve">PLF Ólíka vika </t>
  </si>
  <si>
    <r>
      <rPr>
        <b/>
        <sz val="8"/>
        <color rgb="FFFF0000"/>
        <rFont val="Verdana"/>
        <family val="2"/>
      </rPr>
      <t>PLF Ólíka vika</t>
    </r>
    <r>
      <rPr>
        <sz val="8"/>
        <color theme="1"/>
        <rFont val="Verdana"/>
        <family val="2"/>
      </rPr>
      <t xml:space="preserve"> Berlin</t>
    </r>
  </si>
  <si>
    <t>Arbeiðsd. Starvsf.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</si>
</sst>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dd"/>
    <numFmt numFmtId="166" formatCode="d"/>
  </numFmts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  <font>
      <b/>
      <sz val="11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b/>
      <sz val="12"/>
      <color theme="3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color rgb="FFFF0000"/>
      <name val="Calibri"/>
      <family val="2"/>
    </font>
    <font>
      <b/>
      <sz val="11"/>
      <color theme="10"/>
      <name val="Calibri"/>
      <family val="2"/>
    </font>
    <font>
      <sz val="11"/>
      <color theme="10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8"/>
      <color rgb="FFFF0000"/>
      <name val="Verdana"/>
      <family val="2"/>
    </font>
    <font>
      <b/>
      <sz val="8"/>
      <color rgb="FF00B050"/>
      <name val="Verdana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AFEB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E93F4"/>
        <bgColor indexed="64"/>
      </patternFill>
    </fill>
    <fill>
      <patternFill patternType="solid">
        <fgColor rgb="FF8CB7F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</cellStyleXfs>
  <cellXfs count="178">
    <xf numFmtId="0" fontId="0" fillId="0" borderId="0" xfId="0"/>
    <xf numFmtId="0" fontId="21" fillId="0" borderId="0" xfId="0" applyFont="1" applyProtection="1">
      <protection hidden="1"/>
    </xf>
    <xf numFmtId="0" fontId="21" fillId="0" borderId="0" xfId="42" applyFont="1" applyProtection="1">
      <protection hidden="1"/>
    </xf>
    <xf numFmtId="0" fontId="28" fillId="0" borderId="0" xfId="42" applyFont="1" applyProtection="1">
      <protection hidden="1"/>
    </xf>
    <xf numFmtId="0" fontId="22" fillId="0" borderId="0" xfId="42" applyFont="1" applyAlignment="1" applyProtection="1">
      <alignment vertical="center"/>
      <protection hidden="1"/>
    </xf>
    <xf numFmtId="165" fontId="23" fillId="0" borderId="16" xfId="42" applyNumberFormat="1" applyFont="1" applyBorder="1" applyAlignment="1" applyProtection="1">
      <alignment vertical="center"/>
      <protection hidden="1"/>
    </xf>
    <xf numFmtId="166" fontId="23" fillId="0" borderId="17" xfId="42" applyNumberFormat="1" applyFont="1" applyBorder="1" applyAlignment="1" applyProtection="1">
      <alignment horizontal="left" vertical="center"/>
      <protection hidden="1"/>
    </xf>
    <xf numFmtId="0" fontId="27" fillId="0" borderId="17" xfId="42" applyFont="1" applyBorder="1" applyAlignment="1" applyProtection="1">
      <alignment vertical="center"/>
      <protection hidden="1"/>
    </xf>
    <xf numFmtId="0" fontId="23" fillId="0" borderId="19" xfId="42" applyFont="1" applyBorder="1" applyAlignment="1" applyProtection="1">
      <alignment vertical="center"/>
      <protection hidden="1"/>
    </xf>
    <xf numFmtId="165" fontId="23" fillId="0" borderId="20" xfId="42" applyNumberFormat="1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4" fillId="36" borderId="0" xfId="0" applyFont="1" applyFill="1" applyAlignment="1" applyProtection="1">
      <protection hidden="1"/>
    </xf>
    <xf numFmtId="0" fontId="35" fillId="36" borderId="0" xfId="0" applyFont="1" applyFill="1" applyAlignment="1" applyProtection="1">
      <alignment horizontal="center"/>
      <protection hidden="1"/>
    </xf>
    <xf numFmtId="14" fontId="35" fillId="36" borderId="0" xfId="0" applyNumberFormat="1" applyFont="1" applyFill="1" applyAlignment="1" applyProtection="1">
      <alignment horizontal="center"/>
      <protection hidden="1"/>
    </xf>
    <xf numFmtId="14" fontId="0" fillId="0" borderId="10" xfId="0" quotePrefix="1" applyNumberFormat="1" applyBorder="1" applyProtection="1">
      <protection hidden="1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1" xfId="42" applyFont="1" applyBorder="1" applyAlignment="1" applyProtection="1">
      <alignment horizontal="center"/>
      <protection locked="0"/>
    </xf>
    <xf numFmtId="0" fontId="37" fillId="0" borderId="0" xfId="0" applyFont="1" applyAlignment="1">
      <alignment vertical="top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0" fillId="0" borderId="0" xfId="0" applyFont="1" applyProtection="1">
      <protection hidden="1"/>
    </xf>
    <xf numFmtId="0" fontId="27" fillId="37" borderId="17" xfId="42" applyFont="1" applyFill="1" applyBorder="1" applyAlignment="1" applyProtection="1">
      <alignment vertical="center"/>
      <protection hidden="1"/>
    </xf>
    <xf numFmtId="166" fontId="23" fillId="0" borderId="18" xfId="42" applyNumberFormat="1" applyFont="1" applyBorder="1" applyAlignment="1" applyProtection="1">
      <alignment horizontal="left" vertical="center"/>
      <protection hidden="1"/>
    </xf>
    <xf numFmtId="166" fontId="39" fillId="0" borderId="18" xfId="42" applyNumberFormat="1" applyFont="1" applyBorder="1" applyAlignment="1" applyProtection="1">
      <alignment horizontal="left" vertical="center"/>
      <protection hidden="1"/>
    </xf>
    <xf numFmtId="165" fontId="23" fillId="38" borderId="16" xfId="42" applyNumberFormat="1" applyFont="1" applyFill="1" applyBorder="1" applyAlignment="1" applyProtection="1">
      <alignment vertical="center"/>
      <protection hidden="1"/>
    </xf>
    <xf numFmtId="166" fontId="23" fillId="38" borderId="18" xfId="42" applyNumberFormat="1" applyFont="1" applyFill="1" applyBorder="1" applyAlignment="1" applyProtection="1">
      <alignment horizontal="left" vertical="center"/>
      <protection hidden="1"/>
    </xf>
    <xf numFmtId="165" fontId="23" fillId="37" borderId="16" xfId="42" applyNumberFormat="1" applyFont="1" applyFill="1" applyBorder="1" applyAlignment="1" applyProtection="1">
      <alignment vertical="center"/>
      <protection hidden="1"/>
    </xf>
    <xf numFmtId="166" fontId="23" fillId="37" borderId="18" xfId="42" applyNumberFormat="1" applyFont="1" applyFill="1" applyBorder="1" applyAlignment="1" applyProtection="1">
      <alignment horizontal="left" vertical="center"/>
      <protection hidden="1"/>
    </xf>
    <xf numFmtId="0" fontId="27" fillId="0" borderId="16" xfId="42" applyFont="1" applyBorder="1" applyAlignment="1" applyProtection="1">
      <alignment vertical="center"/>
      <protection hidden="1"/>
    </xf>
    <xf numFmtId="0" fontId="27" fillId="34" borderId="17" xfId="42" applyFont="1" applyFill="1" applyBorder="1" applyAlignment="1" applyProtection="1">
      <alignment vertical="center"/>
      <protection hidden="1"/>
    </xf>
    <xf numFmtId="165" fontId="23" fillId="34" borderId="16" xfId="42" applyNumberFormat="1" applyFont="1" applyFill="1" applyBorder="1" applyAlignment="1" applyProtection="1">
      <alignment vertical="center"/>
      <protection hidden="1"/>
    </xf>
    <xf numFmtId="166" fontId="23" fillId="34" borderId="18" xfId="42" applyNumberFormat="1" applyFont="1" applyFill="1" applyBorder="1" applyAlignment="1" applyProtection="1">
      <alignment horizontal="left" vertical="center"/>
      <protection hidden="1"/>
    </xf>
    <xf numFmtId="166" fontId="23" fillId="34" borderId="17" xfId="42" applyNumberFormat="1" applyFont="1" applyFill="1" applyBorder="1" applyAlignment="1" applyProtection="1">
      <alignment horizontal="left" vertical="center"/>
      <protection hidden="1"/>
    </xf>
    <xf numFmtId="0" fontId="27" fillId="34" borderId="16" xfId="42" applyFont="1" applyFill="1" applyBorder="1" applyAlignment="1" applyProtection="1">
      <alignment vertical="center"/>
      <protection hidden="1"/>
    </xf>
    <xf numFmtId="0" fontId="23" fillId="34" borderId="19" xfId="42" applyFont="1" applyFill="1" applyBorder="1" applyAlignment="1" applyProtection="1">
      <alignment vertical="center"/>
      <protection hidden="1"/>
    </xf>
    <xf numFmtId="0" fontId="27" fillId="39" borderId="17" xfId="42" applyFont="1" applyFill="1" applyBorder="1" applyAlignment="1" applyProtection="1">
      <alignment vertical="center"/>
      <protection hidden="1"/>
    </xf>
    <xf numFmtId="165" fontId="23" fillId="34" borderId="20" xfId="42" applyNumberFormat="1" applyFont="1" applyFill="1" applyBorder="1" applyAlignment="1" applyProtection="1">
      <alignment vertical="center"/>
      <protection hidden="1"/>
    </xf>
    <xf numFmtId="165" fontId="39" fillId="34" borderId="20" xfId="42" applyNumberFormat="1" applyFont="1" applyFill="1" applyBorder="1" applyAlignment="1" applyProtection="1">
      <alignment horizontal="left" vertical="center"/>
      <protection hidden="1"/>
    </xf>
    <xf numFmtId="166" fontId="39" fillId="34" borderId="18" xfId="42" applyNumberFormat="1" applyFont="1" applyFill="1" applyBorder="1" applyAlignment="1" applyProtection="1">
      <alignment horizontal="left" vertical="center"/>
      <protection hidden="1"/>
    </xf>
    <xf numFmtId="0" fontId="40" fillId="34" borderId="17" xfId="42" applyFont="1" applyFill="1" applyBorder="1" applyAlignment="1" applyProtection="1">
      <alignment vertical="center"/>
      <protection hidden="1"/>
    </xf>
    <xf numFmtId="165" fontId="39" fillId="34" borderId="16" xfId="42" applyNumberFormat="1" applyFont="1" applyFill="1" applyBorder="1" applyAlignment="1" applyProtection="1">
      <alignment horizontal="left" vertical="center"/>
      <protection hidden="1"/>
    </xf>
    <xf numFmtId="0" fontId="23" fillId="37" borderId="19" xfId="42" applyFont="1" applyFill="1" applyBorder="1" applyAlignment="1" applyProtection="1">
      <alignment vertical="center"/>
      <protection hidden="1"/>
    </xf>
    <xf numFmtId="0" fontId="23" fillId="40" borderId="29" xfId="42" applyFont="1" applyFill="1" applyBorder="1" applyAlignment="1" applyProtection="1">
      <alignment vertical="center"/>
      <protection hidden="1"/>
    </xf>
    <xf numFmtId="0" fontId="23" fillId="40" borderId="15" xfId="42" applyFont="1" applyFill="1" applyBorder="1" applyAlignment="1" applyProtection="1">
      <alignment vertical="center"/>
      <protection hidden="1"/>
    </xf>
    <xf numFmtId="0" fontId="23" fillId="40" borderId="13" xfId="42" applyFont="1" applyFill="1" applyBorder="1" applyAlignment="1" applyProtection="1">
      <alignment vertical="center"/>
      <protection hidden="1"/>
    </xf>
    <xf numFmtId="0" fontId="23" fillId="41" borderId="19" xfId="42" applyFont="1" applyFill="1" applyBorder="1" applyAlignment="1" applyProtection="1">
      <alignment vertical="center"/>
      <protection hidden="1"/>
    </xf>
    <xf numFmtId="0" fontId="21" fillId="0" borderId="0" xfId="42" applyFont="1" applyAlignment="1" applyProtection="1">
      <alignment horizontal="center"/>
      <protection hidden="1"/>
    </xf>
    <xf numFmtId="0" fontId="27" fillId="41" borderId="17" xfId="42" applyFont="1" applyFill="1" applyBorder="1" applyAlignment="1" applyProtection="1">
      <alignment horizontal="center" vertical="center"/>
      <protection hidden="1"/>
    </xf>
    <xf numFmtId="166" fontId="23" fillId="39" borderId="18" xfId="42" applyNumberFormat="1" applyFont="1" applyFill="1" applyBorder="1" applyAlignment="1" applyProtection="1">
      <alignment horizontal="left" vertical="center"/>
      <protection hidden="1"/>
    </xf>
    <xf numFmtId="165" fontId="23" fillId="39" borderId="16" xfId="42" applyNumberFormat="1" applyFont="1" applyFill="1" applyBorder="1" applyAlignment="1" applyProtection="1">
      <alignment vertical="center"/>
      <protection hidden="1"/>
    </xf>
    <xf numFmtId="0" fontId="23" fillId="42" borderId="29" xfId="42" applyFont="1" applyFill="1" applyBorder="1" applyAlignment="1" applyProtection="1">
      <alignment vertical="center"/>
      <protection hidden="1"/>
    </xf>
    <xf numFmtId="0" fontId="23" fillId="42" borderId="34" xfId="42" applyFont="1" applyFill="1" applyBorder="1" applyAlignment="1" applyProtection="1">
      <alignment vertical="center"/>
      <protection hidden="1"/>
    </xf>
    <xf numFmtId="0" fontId="23" fillId="42" borderId="32" xfId="42" applyFont="1" applyFill="1" applyBorder="1" applyAlignment="1" applyProtection="1">
      <alignment vertical="center"/>
      <protection hidden="1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43" borderId="17" xfId="42" applyFont="1" applyFill="1" applyBorder="1" applyAlignment="1" applyProtection="1">
      <alignment horizontal="center" vertical="center" wrapText="1"/>
      <protection hidden="1"/>
    </xf>
    <xf numFmtId="0" fontId="27" fillId="43" borderId="16" xfId="42" applyFont="1" applyFill="1" applyBorder="1" applyAlignment="1" applyProtection="1">
      <alignment horizontal="center" vertical="center"/>
      <protection hidden="1"/>
    </xf>
    <xf numFmtId="0" fontId="27" fillId="0" borderId="18" xfId="42" applyFont="1" applyBorder="1" applyAlignment="1" applyProtection="1">
      <alignment vertical="center"/>
      <protection hidden="1"/>
    </xf>
    <xf numFmtId="166" fontId="27" fillId="0" borderId="18" xfId="42" applyNumberFormat="1" applyFont="1" applyBorder="1" applyAlignment="1" applyProtection="1">
      <alignment vertical="center"/>
      <protection hidden="1"/>
    </xf>
    <xf numFmtId="0" fontId="27" fillId="34" borderId="18" xfId="42" applyFont="1" applyFill="1" applyBorder="1" applyAlignment="1" applyProtection="1">
      <alignment vertical="center"/>
      <protection hidden="1"/>
    </xf>
    <xf numFmtId="0" fontId="27" fillId="0" borderId="19" xfId="42" applyFont="1" applyBorder="1" applyAlignment="1" applyProtection="1">
      <alignment vertical="center"/>
      <protection hidden="1"/>
    </xf>
    <xf numFmtId="0" fontId="27" fillId="34" borderId="19" xfId="42" applyFont="1" applyFill="1" applyBorder="1" applyAlignment="1" applyProtection="1">
      <alignment vertical="center"/>
      <protection hidden="1"/>
    </xf>
    <xf numFmtId="0" fontId="44" fillId="43" borderId="13" xfId="0" applyFont="1" applyFill="1" applyBorder="1" applyAlignment="1">
      <alignment horizontal="center" vertical="center"/>
    </xf>
    <xf numFmtId="0" fontId="44" fillId="43" borderId="32" xfId="0" applyFont="1" applyFill="1" applyBorder="1" applyAlignment="1">
      <alignment horizontal="center" vertical="center"/>
    </xf>
    <xf numFmtId="0" fontId="44" fillId="43" borderId="34" xfId="0" applyFont="1" applyFill="1" applyBorder="1" applyAlignment="1">
      <alignment horizontal="center" vertical="center"/>
    </xf>
    <xf numFmtId="0" fontId="21" fillId="43" borderId="12" xfId="42" applyFont="1" applyFill="1" applyBorder="1" applyProtection="1">
      <protection hidden="1"/>
    </xf>
    <xf numFmtId="0" fontId="40" fillId="34" borderId="19" xfId="42" applyFont="1" applyFill="1" applyBorder="1" applyAlignment="1" applyProtection="1">
      <alignment vertical="center"/>
      <protection hidden="1"/>
    </xf>
    <xf numFmtId="0" fontId="27" fillId="37" borderId="19" xfId="42" applyFont="1" applyFill="1" applyBorder="1" applyAlignment="1" applyProtection="1">
      <alignment vertical="center"/>
      <protection hidden="1"/>
    </xf>
    <xf numFmtId="0" fontId="27" fillId="43" borderId="19" xfId="42" applyFont="1" applyFill="1" applyBorder="1" applyAlignment="1" applyProtection="1">
      <alignment vertical="center"/>
      <protection hidden="1"/>
    </xf>
    <xf numFmtId="0" fontId="48" fillId="43" borderId="18" xfId="0" applyFont="1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45" fillId="37" borderId="1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21" fillId="39" borderId="0" xfId="42" applyFont="1" applyFill="1" applyProtection="1">
      <protection hidden="1"/>
    </xf>
    <xf numFmtId="0" fontId="24" fillId="39" borderId="0" xfId="42" applyFont="1" applyFill="1" applyAlignment="1" applyProtection="1">
      <alignment horizontal="left"/>
      <protection hidden="1"/>
    </xf>
    <xf numFmtId="0" fontId="27" fillId="44" borderId="17" xfId="42" applyFont="1" applyFill="1" applyBorder="1" applyAlignment="1" applyProtection="1">
      <alignment vertical="center"/>
      <protection hidden="1"/>
    </xf>
    <xf numFmtId="0" fontId="27" fillId="44" borderId="19" xfId="42" applyFont="1" applyFill="1" applyBorder="1" applyAlignment="1" applyProtection="1">
      <alignment vertical="center"/>
      <protection hidden="1"/>
    </xf>
    <xf numFmtId="0" fontId="23" fillId="44" borderId="19" xfId="42" applyFont="1" applyFill="1" applyBorder="1" applyAlignment="1" applyProtection="1">
      <alignment vertical="center"/>
      <protection hidden="1"/>
    </xf>
    <xf numFmtId="0" fontId="27" fillId="44" borderId="16" xfId="42" applyFont="1" applyFill="1" applyBorder="1" applyAlignment="1" applyProtection="1">
      <alignment vertical="center"/>
      <protection hidden="1"/>
    </xf>
    <xf numFmtId="166" fontId="27" fillId="44" borderId="18" xfId="42" applyNumberFormat="1" applyFont="1" applyFill="1" applyBorder="1" applyAlignment="1" applyProtection="1">
      <alignment vertical="center"/>
      <protection hidden="1"/>
    </xf>
    <xf numFmtId="0" fontId="27" fillId="44" borderId="18" xfId="42" applyFont="1" applyFill="1" applyBorder="1" applyAlignment="1" applyProtection="1">
      <alignment vertical="center"/>
      <protection hidden="1"/>
    </xf>
    <xf numFmtId="0" fontId="27" fillId="45" borderId="29" xfId="42" applyFont="1" applyFill="1" applyBorder="1" applyAlignment="1" applyProtection="1">
      <alignment vertical="center"/>
      <protection hidden="1"/>
    </xf>
    <xf numFmtId="0" fontId="27" fillId="45" borderId="34" xfId="42" applyFont="1" applyFill="1" applyBorder="1" applyAlignment="1" applyProtection="1">
      <alignment vertical="center"/>
      <protection hidden="1"/>
    </xf>
    <xf numFmtId="0" fontId="45" fillId="46" borderId="12" xfId="42" applyFont="1" applyFill="1" applyBorder="1" applyAlignment="1" applyProtection="1">
      <alignment horizontal="center" vertical="center"/>
      <protection hidden="1"/>
    </xf>
    <xf numFmtId="0" fontId="23" fillId="46" borderId="29" xfId="42" applyFont="1" applyFill="1" applyBorder="1" applyAlignment="1" applyProtection="1">
      <alignment vertical="center"/>
      <protection hidden="1"/>
    </xf>
    <xf numFmtId="0" fontId="23" fillId="46" borderId="32" xfId="42" applyFont="1" applyFill="1" applyBorder="1" applyAlignment="1" applyProtection="1">
      <alignment vertical="center"/>
      <protection hidden="1"/>
    </xf>
    <xf numFmtId="0" fontId="23" fillId="46" borderId="15" xfId="42" applyFont="1" applyFill="1" applyBorder="1" applyAlignment="1" applyProtection="1">
      <alignment vertical="center"/>
      <protection hidden="1"/>
    </xf>
    <xf numFmtId="0" fontId="23" fillId="46" borderId="34" xfId="42" applyFont="1" applyFill="1" applyBorder="1" applyAlignment="1" applyProtection="1">
      <alignment vertical="center"/>
      <protection hidden="1"/>
    </xf>
    <xf numFmtId="0" fontId="27" fillId="47" borderId="13" xfId="42" applyFont="1" applyFill="1" applyBorder="1" applyAlignment="1" applyProtection="1">
      <alignment vertical="center"/>
      <protection hidden="1"/>
    </xf>
    <xf numFmtId="0" fontId="27" fillId="47" borderId="32" xfId="42" applyFont="1" applyFill="1" applyBorder="1" applyAlignment="1" applyProtection="1">
      <alignment vertical="center"/>
      <protection hidden="1"/>
    </xf>
    <xf numFmtId="0" fontId="27" fillId="47" borderId="34" xfId="42" applyFont="1" applyFill="1" applyBorder="1" applyAlignment="1" applyProtection="1">
      <alignment vertical="center"/>
      <protection hidden="1"/>
    </xf>
    <xf numFmtId="0" fontId="23" fillId="46" borderId="30" xfId="42" applyFont="1" applyFill="1" applyBorder="1" applyAlignment="1" applyProtection="1">
      <alignment vertical="center"/>
      <protection hidden="1"/>
    </xf>
    <xf numFmtId="0" fontId="27" fillId="48" borderId="17" xfId="42" applyFont="1" applyFill="1" applyBorder="1" applyAlignment="1" applyProtection="1">
      <alignment horizontal="center" vertical="center"/>
      <protection hidden="1"/>
    </xf>
    <xf numFmtId="0" fontId="23" fillId="48" borderId="19" xfId="42" applyFont="1" applyFill="1" applyBorder="1" applyAlignment="1" applyProtection="1">
      <alignment vertical="center"/>
      <protection hidden="1"/>
    </xf>
    <xf numFmtId="0" fontId="27" fillId="48" borderId="19" xfId="42" applyFont="1" applyFill="1" applyBorder="1" applyAlignment="1" applyProtection="1">
      <alignment vertical="center"/>
      <protection hidden="1"/>
    </xf>
    <xf numFmtId="0" fontId="27" fillId="48" borderId="29" xfId="42" applyFont="1" applyFill="1" applyBorder="1" applyAlignment="1" applyProtection="1">
      <alignment vertical="center"/>
      <protection hidden="1"/>
    </xf>
    <xf numFmtId="0" fontId="27" fillId="48" borderId="34" xfId="42" applyFont="1" applyFill="1" applyBorder="1" applyAlignment="1" applyProtection="1">
      <alignment vertical="center"/>
      <protection hidden="1"/>
    </xf>
    <xf numFmtId="0" fontId="27" fillId="48" borderId="32" xfId="42" applyFont="1" applyFill="1" applyBorder="1" applyAlignment="1" applyProtection="1">
      <alignment vertical="center"/>
      <protection hidden="1"/>
    </xf>
    <xf numFmtId="0" fontId="27" fillId="48" borderId="30" xfId="42" applyFont="1" applyFill="1" applyBorder="1" applyAlignment="1" applyProtection="1">
      <alignment vertical="center"/>
      <protection hidden="1"/>
    </xf>
    <xf numFmtId="0" fontId="27" fillId="49" borderId="29" xfId="42" applyFont="1" applyFill="1" applyBorder="1" applyAlignment="1" applyProtection="1">
      <alignment vertical="center"/>
      <protection hidden="1"/>
    </xf>
    <xf numFmtId="0" fontId="23" fillId="49" borderId="32" xfId="42" applyFont="1" applyFill="1" applyBorder="1" applyAlignment="1" applyProtection="1">
      <alignment vertical="center"/>
      <protection hidden="1"/>
    </xf>
    <xf numFmtId="0" fontId="23" fillId="49" borderId="34" xfId="42" applyFont="1" applyFill="1" applyBorder="1" applyAlignment="1" applyProtection="1">
      <alignment vertical="center"/>
      <protection hidden="1"/>
    </xf>
    <xf numFmtId="0" fontId="0" fillId="49" borderId="29" xfId="0" applyFill="1" applyBorder="1" applyAlignment="1">
      <alignment horizontal="center" vertical="center"/>
    </xf>
    <xf numFmtId="0" fontId="0" fillId="49" borderId="30" xfId="0" applyFill="1" applyBorder="1" applyAlignment="1">
      <alignment horizontal="center" vertical="center"/>
    </xf>
    <xf numFmtId="0" fontId="0" fillId="49" borderId="15" xfId="0" applyFill="1" applyBorder="1" applyAlignment="1">
      <alignment horizontal="center" vertical="center"/>
    </xf>
    <xf numFmtId="0" fontId="27" fillId="49" borderId="30" xfId="42" applyFont="1" applyFill="1" applyBorder="1" applyAlignment="1" applyProtection="1">
      <alignment vertical="center"/>
      <protection hidden="1"/>
    </xf>
    <xf numFmtId="0" fontId="27" fillId="49" borderId="15" xfId="42" applyFont="1" applyFill="1" applyBorder="1" applyAlignment="1" applyProtection="1">
      <alignment vertical="center"/>
      <protection hidden="1"/>
    </xf>
    <xf numFmtId="0" fontId="23" fillId="49" borderId="29" xfId="42" applyFont="1" applyFill="1" applyBorder="1" applyAlignment="1" applyProtection="1">
      <alignment vertical="center"/>
      <protection hidden="1"/>
    </xf>
    <xf numFmtId="0" fontId="23" fillId="49" borderId="15" xfId="42" applyFont="1" applyFill="1" applyBorder="1" applyAlignment="1" applyProtection="1">
      <alignment vertical="center"/>
      <protection hidden="1"/>
    </xf>
    <xf numFmtId="0" fontId="27" fillId="50" borderId="13" xfId="42" applyFont="1" applyFill="1" applyBorder="1" applyAlignment="1" applyProtection="1">
      <alignment vertical="center"/>
      <protection hidden="1"/>
    </xf>
    <xf numFmtId="0" fontId="27" fillId="50" borderId="30" xfId="42" applyFont="1" applyFill="1" applyBorder="1" applyAlignment="1" applyProtection="1">
      <alignment vertical="center"/>
      <protection hidden="1"/>
    </xf>
    <xf numFmtId="0" fontId="27" fillId="50" borderId="34" xfId="42" applyFont="1" applyFill="1" applyBorder="1" applyAlignment="1" applyProtection="1">
      <alignment vertical="center"/>
      <protection hidden="1"/>
    </xf>
    <xf numFmtId="0" fontId="27" fillId="51" borderId="19" xfId="42" applyFont="1" applyFill="1" applyBorder="1" applyAlignment="1" applyProtection="1">
      <alignment vertical="center"/>
      <protection hidden="1"/>
    </xf>
    <xf numFmtId="0" fontId="27" fillId="52" borderId="17" xfId="42" applyFont="1" applyFill="1" applyBorder="1" applyAlignment="1" applyProtection="1">
      <alignment vertical="center"/>
      <protection hidden="1"/>
    </xf>
    <xf numFmtId="0" fontId="27" fillId="52" borderId="29" xfId="42" applyFont="1" applyFill="1" applyBorder="1" applyAlignment="1" applyProtection="1">
      <alignment vertical="center"/>
      <protection hidden="1"/>
    </xf>
    <xf numFmtId="0" fontId="27" fillId="52" borderId="15" xfId="42" applyFont="1" applyFill="1" applyBorder="1" applyAlignment="1" applyProtection="1">
      <alignment vertical="center"/>
      <protection hidden="1"/>
    </xf>
    <xf numFmtId="0" fontId="27" fillId="52" borderId="30" xfId="42" applyFont="1" applyFill="1" applyBorder="1" applyAlignment="1" applyProtection="1">
      <alignment vertical="center"/>
      <protection hidden="1"/>
    </xf>
    <xf numFmtId="0" fontId="27" fillId="52" borderId="34" xfId="42" applyFont="1" applyFill="1" applyBorder="1" applyAlignment="1" applyProtection="1">
      <alignment vertical="center"/>
      <protection hidden="1"/>
    </xf>
    <xf numFmtId="0" fontId="27" fillId="52" borderId="32" xfId="42" applyFont="1" applyFill="1" applyBorder="1" applyAlignment="1" applyProtection="1">
      <alignment vertical="center"/>
      <protection hidden="1"/>
    </xf>
    <xf numFmtId="0" fontId="50" fillId="0" borderId="17" xfId="42" applyFont="1" applyBorder="1" applyAlignment="1" applyProtection="1">
      <alignment vertical="center"/>
      <protection hidden="1"/>
    </xf>
    <xf numFmtId="0" fontId="49" fillId="0" borderId="17" xfId="42" applyFont="1" applyBorder="1" applyAlignment="1" applyProtection="1">
      <alignment vertical="center"/>
      <protection hidden="1"/>
    </xf>
    <xf numFmtId="0" fontId="49" fillId="0" borderId="16" xfId="42" applyFont="1" applyBorder="1" applyAlignment="1" applyProtection="1">
      <alignment vertical="center"/>
      <protection hidden="1"/>
    </xf>
    <xf numFmtId="0" fontId="27" fillId="52" borderId="12" xfId="42" applyFont="1" applyFill="1" applyBorder="1" applyAlignment="1" applyProtection="1">
      <alignment horizontal="center" vertical="center" wrapText="1"/>
      <protection hidden="1"/>
    </xf>
    <xf numFmtId="0" fontId="0" fillId="52" borderId="31" xfId="0" applyFill="1" applyBorder="1" applyAlignment="1">
      <alignment horizontal="center" vertical="center" wrapText="1"/>
    </xf>
    <xf numFmtId="0" fontId="0" fillId="52" borderId="33" xfId="0" applyFill="1" applyBorder="1" applyAlignment="1">
      <alignment horizontal="center" vertical="center" wrapText="1"/>
    </xf>
    <xf numFmtId="0" fontId="23" fillId="43" borderId="31" xfId="42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37" borderId="12" xfId="42" applyFont="1" applyFill="1" applyBorder="1" applyAlignment="1" applyProtection="1">
      <alignment horizontal="center" vertical="center" wrapText="1"/>
      <protection hidden="1"/>
    </xf>
    <xf numFmtId="0" fontId="27" fillId="46" borderId="31" xfId="42" applyFont="1" applyFill="1" applyBorder="1" applyAlignment="1" applyProtection="1">
      <alignment horizontal="center" vertical="center" wrapText="1"/>
      <protection hidden="1"/>
    </xf>
    <xf numFmtId="0" fontId="0" fillId="46" borderId="31" xfId="0" applyFill="1" applyBorder="1" applyAlignment="1">
      <alignment horizontal="center" vertical="center" wrapText="1"/>
    </xf>
    <xf numFmtId="0" fontId="0" fillId="46" borderId="33" xfId="0" applyFill="1" applyBorder="1" applyAlignment="1">
      <alignment horizontal="center" vertical="center" wrapText="1"/>
    </xf>
    <xf numFmtId="0" fontId="27" fillId="45" borderId="12" xfId="42" applyFont="1" applyFill="1" applyBorder="1" applyAlignment="1" applyProtection="1">
      <alignment horizontal="center" vertical="center" wrapText="1"/>
      <protection hidden="1"/>
    </xf>
    <xf numFmtId="0" fontId="0" fillId="45" borderId="33" xfId="0" applyFill="1" applyBorder="1" applyAlignment="1">
      <alignment horizontal="center" vertical="center" wrapText="1"/>
    </xf>
    <xf numFmtId="0" fontId="27" fillId="50" borderId="12" xfId="42" applyFont="1" applyFill="1" applyBorder="1" applyAlignment="1" applyProtection="1">
      <alignment horizontal="center" vertical="center" wrapText="1"/>
      <protection hidden="1"/>
    </xf>
    <xf numFmtId="0" fontId="0" fillId="50" borderId="31" xfId="0" applyFill="1" applyBorder="1" applyAlignment="1">
      <alignment horizontal="center" vertical="center" wrapText="1"/>
    </xf>
    <xf numFmtId="0" fontId="0" fillId="50" borderId="33" xfId="0" applyFill="1" applyBorder="1" applyAlignment="1">
      <alignment horizontal="center" vertical="center" wrapText="1"/>
    </xf>
    <xf numFmtId="0" fontId="27" fillId="47" borderId="12" xfId="42" applyFont="1" applyFill="1" applyBorder="1" applyAlignment="1" applyProtection="1">
      <alignment horizontal="center" vertical="center" wrapText="1"/>
      <protection hidden="1"/>
    </xf>
    <xf numFmtId="0" fontId="0" fillId="47" borderId="31" xfId="0" applyFill="1" applyBorder="1" applyAlignment="1">
      <alignment horizontal="center" vertical="center" wrapText="1"/>
    </xf>
    <xf numFmtId="0" fontId="27" fillId="48" borderId="12" xfId="42" applyFont="1" applyFill="1" applyBorder="1" applyAlignment="1" applyProtection="1">
      <alignment horizontal="center" vertical="center" wrapText="1"/>
      <protection hidden="1"/>
    </xf>
    <xf numFmtId="0" fontId="0" fillId="48" borderId="31" xfId="0" applyFill="1" applyBorder="1" applyAlignment="1">
      <alignment horizontal="center" vertical="center" wrapText="1"/>
    </xf>
    <xf numFmtId="0" fontId="0" fillId="48" borderId="33" xfId="0" applyFill="1" applyBorder="1" applyAlignment="1">
      <alignment horizontal="center" vertical="center" wrapText="1"/>
    </xf>
    <xf numFmtId="0" fontId="27" fillId="43" borderId="16" xfId="42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>
      <alignment horizontal="center" vertical="center" wrapText="1"/>
    </xf>
    <xf numFmtId="0" fontId="0" fillId="47" borderId="33" xfId="0" applyFill="1" applyBorder="1" applyAlignment="1">
      <alignment horizontal="center" vertical="center" wrapText="1"/>
    </xf>
    <xf numFmtId="0" fontId="27" fillId="46" borderId="12" xfId="42" applyFont="1" applyFill="1" applyBorder="1" applyAlignment="1" applyProtection="1">
      <alignment horizontal="center" vertical="center" wrapText="1"/>
      <protection hidden="1"/>
    </xf>
    <xf numFmtId="0" fontId="27" fillId="49" borderId="12" xfId="42" applyFont="1" applyFill="1" applyBorder="1" applyAlignment="1" applyProtection="1">
      <alignment horizontal="center" vertical="center" wrapText="1"/>
      <protection hidden="1"/>
    </xf>
    <xf numFmtId="0" fontId="0" fillId="49" borderId="31" xfId="0" applyFill="1" applyBorder="1" applyAlignment="1">
      <alignment horizontal="center" vertical="center" wrapText="1"/>
    </xf>
    <xf numFmtId="0" fontId="0" fillId="49" borderId="33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46" fillId="37" borderId="17" xfId="42" applyFont="1" applyFill="1" applyBorder="1" applyAlignment="1" applyProtection="1">
      <alignment horizontal="center" vertical="center" wrapText="1"/>
      <protection hidden="1"/>
    </xf>
    <xf numFmtId="0" fontId="47" fillId="0" borderId="19" xfId="0" applyFont="1" applyBorder="1" applyAlignment="1">
      <alignment horizontal="center" vertical="center" wrapText="1"/>
    </xf>
    <xf numFmtId="0" fontId="27" fillId="40" borderId="12" xfId="42" applyFont="1" applyFill="1" applyBorder="1" applyAlignment="1" applyProtection="1">
      <alignment horizontal="center" vertical="center" wrapText="1"/>
      <protection hidden="1"/>
    </xf>
    <xf numFmtId="0" fontId="0" fillId="40" borderId="33" xfId="0" applyFill="1" applyBorder="1" applyAlignment="1">
      <alignment horizontal="center" vertical="center" wrapText="1"/>
    </xf>
    <xf numFmtId="0" fontId="27" fillId="42" borderId="12" xfId="42" applyFont="1" applyFill="1" applyBorder="1" applyAlignment="1" applyProtection="1">
      <alignment horizontal="center" vertical="center" wrapText="1"/>
      <protection hidden="1"/>
    </xf>
    <xf numFmtId="0" fontId="0" fillId="42" borderId="31" xfId="0" applyFill="1" applyBorder="1" applyAlignment="1">
      <alignment horizontal="center" vertical="center" wrapText="1"/>
    </xf>
    <xf numFmtId="0" fontId="0" fillId="42" borderId="33" xfId="0" applyFill="1" applyBorder="1" applyAlignment="1">
      <alignment horizontal="center" vertical="center" wrapText="1"/>
    </xf>
    <xf numFmtId="0" fontId="42" fillId="0" borderId="22" xfId="43" applyFont="1" applyFill="1" applyBorder="1" applyAlignment="1" applyProtection="1">
      <alignment horizontal="center"/>
      <protection hidden="1"/>
    </xf>
    <xf numFmtId="0" fontId="43" fillId="0" borderId="23" xfId="43" applyFont="1" applyFill="1" applyBorder="1" applyAlignment="1" applyProtection="1">
      <alignment horizontal="center"/>
      <protection hidden="1"/>
    </xf>
    <xf numFmtId="0" fontId="43" fillId="0" borderId="24" xfId="43" applyFont="1" applyFill="1" applyBorder="1" applyAlignment="1" applyProtection="1">
      <alignment horizontal="center"/>
      <protection hidden="1"/>
    </xf>
    <xf numFmtId="0" fontId="25" fillId="0" borderId="0" xfId="42" applyFont="1" applyAlignment="1" applyProtection="1">
      <alignment horizontal="right" vertical="top"/>
      <protection hidden="1"/>
    </xf>
    <xf numFmtId="164" fontId="26" fillId="33" borderId="14" xfId="42" applyNumberFormat="1" applyFont="1" applyFill="1" applyBorder="1" applyAlignment="1" applyProtection="1">
      <alignment horizontal="center" vertical="center"/>
      <protection hidden="1"/>
    </xf>
    <xf numFmtId="164" fontId="26" fillId="33" borderId="11" xfId="0" applyNumberFormat="1" applyFont="1" applyFill="1" applyBorder="1" applyAlignment="1" applyProtection="1">
      <alignment horizontal="center" vertical="center"/>
      <protection hidden="1"/>
    </xf>
    <xf numFmtId="164" fontId="26" fillId="33" borderId="11" xfId="42" applyNumberFormat="1" applyFont="1" applyFill="1" applyBorder="1" applyAlignment="1" applyProtection="1">
      <alignment horizontal="center" vertical="center"/>
      <protection hidden="1"/>
    </xf>
    <xf numFmtId="164" fontId="26" fillId="33" borderId="15" xfId="0" applyNumberFormat="1" applyFont="1" applyFill="1" applyBorder="1" applyAlignment="1" applyProtection="1">
      <alignment horizontal="center" vertical="center"/>
      <protection hidden="1"/>
    </xf>
    <xf numFmtId="0" fontId="49" fillId="40" borderId="12" xfId="42" applyFont="1" applyFill="1" applyBorder="1" applyAlignment="1" applyProtection="1">
      <alignment horizontal="center" vertical="center" wrapText="1"/>
      <protection hidden="1"/>
    </xf>
    <xf numFmtId="0" fontId="32" fillId="0" borderId="0" xfId="43" applyFont="1" applyAlignment="1">
      <alignment horizontal="left"/>
    </xf>
    <xf numFmtId="0" fontId="29" fillId="35" borderId="0" xfId="0" applyFont="1" applyFill="1" applyAlignment="1">
      <alignment horizontal="center"/>
    </xf>
    <xf numFmtId="0" fontId="30" fillId="34" borderId="26" xfId="0" applyFont="1" applyFill="1" applyBorder="1" applyAlignment="1" applyProtection="1">
      <alignment horizontal="center" vertical="center"/>
      <protection locked="0" hidden="1"/>
    </xf>
    <xf numFmtId="0" fontId="30" fillId="34" borderId="25" xfId="0" applyFont="1" applyFill="1" applyBorder="1" applyAlignment="1" applyProtection="1">
      <alignment horizontal="center" vertical="center"/>
      <protection locked="0" hidden="1"/>
    </xf>
    <xf numFmtId="0" fontId="30" fillId="34" borderId="28" xfId="0" applyFont="1" applyFill="1" applyBorder="1" applyAlignment="1" applyProtection="1">
      <alignment horizontal="center" vertical="center" wrapText="1"/>
      <protection locked="0" hidden="1"/>
    </xf>
    <xf numFmtId="0" fontId="30" fillId="34" borderId="27" xfId="0" applyFont="1" applyFill="1" applyBorder="1" applyAlignment="1" applyProtection="1">
      <alignment horizontal="center" vertical="center" wrapText="1"/>
      <protection locked="0" hidden="1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7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theme="8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9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</dxfs>
  <tableStyles count="0" defaultTableStyle="TableStyleMedium2" defaultPivotStyle="PivotStyleLight16"/>
  <colors>
    <mruColors>
      <color rgb="FF66FFFF"/>
      <color rgb="FF8CB7F6"/>
      <color rgb="FF8E93F4"/>
      <color rgb="FFCCFF66"/>
      <color rgb="FFCC99FF"/>
      <color rgb="FF9AFEB4"/>
      <color rgb="FFCDACE6"/>
      <color rgb="FFFF5757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28575</xdr:rowOff>
    </xdr:from>
    <xdr:to>
      <xdr:col>6</xdr:col>
      <xdr:colOff>167982</xdr:colOff>
      <xdr:row>5</xdr:row>
      <xdr:rowOff>260287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05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28575</xdr:rowOff>
    </xdr:from>
    <xdr:to>
      <xdr:col>6</xdr:col>
      <xdr:colOff>167982</xdr:colOff>
      <xdr:row>42</xdr:row>
      <xdr:rowOff>260287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53375"/>
          <a:ext cx="2349207" cy="507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6</xdr:col>
      <xdr:colOff>19800</xdr:colOff>
      <xdr:row>1</xdr:row>
      <xdr:rowOff>159766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D27C41A-E56F-44F7-A9B9-C00586238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1620000" cy="350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/>
  </sheetPr>
  <dimension ref="A1:AA79"/>
  <sheetViews>
    <sheetView showGridLines="0" showRowColHeaders="0" tabSelected="1" zoomScale="85" zoomScaleNormal="85" workbookViewId="0">
      <selection activeCell="P3" sqref="P3"/>
    </sheetView>
  </sheetViews>
  <sheetFormatPr defaultColWidth="0" defaultRowHeight="14.25" zeroHeight="1" x14ac:dyDescent="0.2"/>
  <cols>
    <col min="1" max="1" width="7.28515625" style="2" customWidth="1"/>
    <col min="2" max="2" width="5.140625" style="2" customWidth="1"/>
    <col min="3" max="3" width="3.7109375" style="2" customWidth="1"/>
    <col min="4" max="4" width="15.42578125" style="2" customWidth="1"/>
    <col min="5" max="5" width="3.28515625" style="2" customWidth="1"/>
    <col min="6" max="6" width="5.140625" style="2" customWidth="1"/>
    <col min="7" max="7" width="3.7109375" style="2" customWidth="1"/>
    <col min="8" max="8" width="15.42578125" style="2" customWidth="1"/>
    <col min="9" max="9" width="3.28515625" style="2" customWidth="1"/>
    <col min="10" max="10" width="5.140625" style="2" customWidth="1"/>
    <col min="11" max="11" width="3.7109375" style="2" customWidth="1"/>
    <col min="12" max="12" width="15.42578125" style="2" customWidth="1"/>
    <col min="13" max="13" width="3.28515625" style="2" bestFit="1" customWidth="1"/>
    <col min="14" max="14" width="5.140625" style="2" customWidth="1"/>
    <col min="15" max="15" width="3.7109375" style="2" customWidth="1"/>
    <col min="16" max="16" width="15.42578125" style="2" customWidth="1"/>
    <col min="17" max="17" width="3.28515625" style="2" bestFit="1" customWidth="1"/>
    <col min="18" max="18" width="5.140625" style="2" customWidth="1"/>
    <col min="19" max="19" width="3.7109375" style="2" customWidth="1"/>
    <col min="20" max="20" width="15.42578125" style="2" customWidth="1"/>
    <col min="21" max="21" width="3.28515625" style="2" bestFit="1" customWidth="1"/>
    <col min="22" max="22" width="5.140625" style="2" customWidth="1"/>
    <col min="23" max="23" width="3.7109375" style="2" customWidth="1"/>
    <col min="24" max="24" width="15.42578125" style="2" customWidth="1"/>
    <col min="25" max="25" width="4.140625" style="2" bestFit="1" customWidth="1"/>
    <col min="26" max="26" width="12.28515625" style="2" bestFit="1" customWidth="1"/>
    <col min="27" max="27" width="12.28515625" style="2" hidden="1" customWidth="1"/>
    <col min="28" max="16384" width="9.140625" style="2" hidden="1"/>
  </cols>
  <sheetData>
    <row r="1" spans="1:2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5">
      <c r="B2" s="3"/>
      <c r="C2" s="22" t="s">
        <v>0</v>
      </c>
      <c r="D2" s="19">
        <v>2022</v>
      </c>
      <c r="E2" s="1"/>
      <c r="H2" s="23" t="s">
        <v>51</v>
      </c>
      <c r="I2"/>
      <c r="L2" s="23" t="s">
        <v>53</v>
      </c>
      <c r="U2" s="163" t="s">
        <v>52</v>
      </c>
      <c r="V2" s="164"/>
      <c r="W2" s="164"/>
      <c r="X2" s="164"/>
      <c r="Y2" s="165"/>
      <c r="Z2" s="1"/>
      <c r="AA2" s="1"/>
    </row>
    <row r="3" spans="1:27" ht="15.75" x14ac:dyDescent="0.25">
      <c r="B3" s="3"/>
      <c r="C3" s="22" t="s">
        <v>1</v>
      </c>
      <c r="D3" s="20" t="s">
        <v>33</v>
      </c>
      <c r="E3" s="1"/>
      <c r="F3" s="1"/>
      <c r="G3" s="1"/>
      <c r="H3" s="20" t="s">
        <v>54</v>
      </c>
      <c r="L3" s="20" t="s">
        <v>54</v>
      </c>
      <c r="Y3" s="1"/>
      <c r="Z3" s="1"/>
      <c r="AA3" s="1"/>
    </row>
    <row r="4" spans="1:27" x14ac:dyDescent="0.2">
      <c r="Y4" s="1"/>
      <c r="Z4" s="1"/>
      <c r="AA4" s="1"/>
    </row>
    <row r="5" spans="1:27" ht="21.75" customHeight="1" x14ac:dyDescent="0.2">
      <c r="A5" s="2" t="s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66">
        <f>IF(YEAR(C9)=YEAR(W9),YEAR(C9),YEAR(C9)&amp;" / "&amp;YEAR(W9))</f>
        <v>2022</v>
      </c>
      <c r="S5" s="166"/>
      <c r="T5" s="166"/>
      <c r="U5" s="166"/>
      <c r="V5" s="166"/>
      <c r="W5" s="166"/>
      <c r="X5" s="166"/>
      <c r="Y5" s="166"/>
      <c r="Z5" s="1"/>
      <c r="AA5" s="1"/>
    </row>
    <row r="6" spans="1:27" ht="21.7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66"/>
      <c r="S6" s="166"/>
      <c r="T6" s="166"/>
      <c r="U6" s="166"/>
      <c r="V6" s="166"/>
      <c r="W6" s="166"/>
      <c r="X6" s="166"/>
      <c r="Y6" s="166"/>
      <c r="Z6" s="1"/>
      <c r="AA6" s="1"/>
    </row>
    <row r="7" spans="1:27" x14ac:dyDescent="0.2">
      <c r="A7" s="1"/>
      <c r="B7" s="1"/>
      <c r="C7" s="1"/>
      <c r="Y7" s="1"/>
      <c r="Z7" s="1"/>
      <c r="AA7" s="1"/>
    </row>
    <row r="8" spans="1:27" ht="21.75" customHeight="1" x14ac:dyDescent="0.2">
      <c r="B8" s="169" t="s">
        <v>33</v>
      </c>
      <c r="C8" s="168"/>
      <c r="D8" s="168"/>
      <c r="E8" s="170"/>
      <c r="F8" s="167" t="str">
        <f>PROPER(TEXT(DATE($D$2,' '!H2,1),"mmmm"))</f>
        <v>August</v>
      </c>
      <c r="G8" s="168"/>
      <c r="H8" s="168"/>
      <c r="I8" s="170"/>
      <c r="J8" s="167" t="str">
        <f>PROPER(TEXT(DATE($D$2,' '!I2,1),"mmmm"))</f>
        <v>September</v>
      </c>
      <c r="K8" s="168"/>
      <c r="L8" s="168"/>
      <c r="M8" s="170"/>
      <c r="N8" s="167" t="s">
        <v>36</v>
      </c>
      <c r="O8" s="168"/>
      <c r="P8" s="168"/>
      <c r="Q8" s="170"/>
      <c r="R8" s="167" t="str">
        <f>PROPER(TEXT(DATE($D$2,' '!K2,1),"mmmm"))</f>
        <v>November</v>
      </c>
      <c r="S8" s="168"/>
      <c r="T8" s="168"/>
      <c r="U8" s="170"/>
      <c r="V8" s="167" t="s">
        <v>63</v>
      </c>
      <c r="W8" s="168"/>
      <c r="X8" s="168"/>
      <c r="Y8" s="168"/>
    </row>
    <row r="9" spans="1:27" x14ac:dyDescent="0.2">
      <c r="B9" s="5" t="s">
        <v>72</v>
      </c>
      <c r="C9" s="27">
        <f>DATE(D$2,' '!G$2,1)</f>
        <v>44743</v>
      </c>
      <c r="D9" s="7" t="str">
        <f>IF(ISERROR(VLOOKUP(C9,'  '!$C$6:$E$371,3,FALSE)),IF(ISERROR(VLOOKUP(C9,' '!$A$1:$B$30,2,FALSE)),"",VLOOKUP(C9,' '!$A$1:$B$30,2,FALSE)),VLOOKUP(C9,'  '!$C$6:$E$371,3,FALSE))</f>
        <v/>
      </c>
      <c r="E9" s="63" t="str">
        <f>IF(B9=2,1+INT((C9-DATE(YEAR(C9+4-WEEKDAY(C9+6)),1,5)+WEEKDAY(DATE(YEAR(C9+4-WEEKDAY(C9+6)),1,3)))/7),"")</f>
        <v/>
      </c>
      <c r="F9" s="5" t="s">
        <v>68</v>
      </c>
      <c r="G9" s="27">
        <f>DATE(' '!H$1,' '!H$2,1)</f>
        <v>44774</v>
      </c>
      <c r="H9" s="7" t="str">
        <f>IF(ISERROR(VLOOKUP(G9,'  '!$C$6:$E$371,3,FALSE)),IF(ISERROR(VLOOKUP(G9,' '!$A$1:$B$30,2,FALSE)),"",VLOOKUP(G9,' '!$A$1:$B$30,2,FALSE)),VLOOKUP(G9,'  '!$C$6:$E$371,3,FALSE))</f>
        <v/>
      </c>
      <c r="I9" s="65">
        <v>31</v>
      </c>
      <c r="J9" s="9" t="s">
        <v>71</v>
      </c>
      <c r="K9" s="27">
        <f>DATE(' '!I$1,' '!I$2,1)</f>
        <v>44805</v>
      </c>
      <c r="L9" s="7" t="str">
        <f>IF(ISERROR(VLOOKUP(K9,'  '!$C$6:$E$371,3,FALSE)),IF(ISERROR(VLOOKUP(K9,' '!$A$1:$B$30,2,FALSE)),"",VLOOKUP(K9,' '!$A$1:$B$30,2,FALSE)),VLOOKUP(K9,'  '!$C$6:$E$371,3,FALSE))</f>
        <v/>
      </c>
      <c r="M9" s="8" t="str">
        <f>IF(J9=2,1+INT((K9-DATE(YEAR(K9+4-WEEKDAY(K9+6)),1,5)+WEEKDAY(DATE(YEAR(K9+4-WEEKDAY(K9+6)),1,3)))/7),"")</f>
        <v/>
      </c>
      <c r="N9" s="41" t="s">
        <v>73</v>
      </c>
      <c r="O9" s="36">
        <f>DATE(' '!J$1,' '!J$2,1)</f>
        <v>44835</v>
      </c>
      <c r="P9" s="7" t="str">
        <f>IF(ISERROR(VLOOKUP(O9,'  '!$C$6:$E$371,3,FALSE)),IF(ISERROR(VLOOKUP(O9,' '!$A$1:$B$30,2,FALSE)),"",VLOOKUP(O9,' '!$A$1:$B$30,2,FALSE)),VLOOKUP(O9,'  '!$C$6:$E$371,3,FALSE))</f>
        <v/>
      </c>
      <c r="Q9" s="65" t="str">
        <f>IF(N9=2,1+INT((O9-DATE(YEAR(O9+4-WEEKDAY(O9+6)),1,5)+WEEKDAY(DATE(YEAR(O9+4-WEEKDAY(O9+6)),1,3)))/7),"")</f>
        <v/>
      </c>
      <c r="R9" s="5" t="s">
        <v>69</v>
      </c>
      <c r="S9" s="27">
        <f>DATE(' '!K$1,' '!K$2,1)</f>
        <v>44866</v>
      </c>
      <c r="T9" s="128" t="s">
        <v>115</v>
      </c>
      <c r="U9" s="120" t="str">
        <f>IF(R9=2,1+INT((S9-DATE(YEAR(S9+4-WEEKDAY(S9+6)),1,5)+WEEKDAY(DATE(YEAR(S9+4-WEEKDAY(S9+6)),1,3)))/7),"")</f>
        <v/>
      </c>
      <c r="V9" s="9" t="s">
        <v>71</v>
      </c>
      <c r="W9" s="27">
        <f>DATE(' '!L$1,' '!L$2,1)</f>
        <v>44896</v>
      </c>
      <c r="X9" s="171" t="s">
        <v>92</v>
      </c>
      <c r="Y9" s="47" t="str">
        <f>IF(V9=2,1+INT((W9-DATE(YEAR(W9+4-WEEKDAY(W9+6)),1,5)+WEEKDAY(DATE(YEAR(W9+4-WEEKDAY(W9+6)),1,3)))/7),"")</f>
        <v/>
      </c>
    </row>
    <row r="10" spans="1:27" x14ac:dyDescent="0.2">
      <c r="B10" s="35" t="s">
        <v>73</v>
      </c>
      <c r="C10" s="36">
        <f>C9+1</f>
        <v>44744</v>
      </c>
      <c r="D10" s="7" t="str">
        <f>IF(ISERROR(VLOOKUP(C10,'  '!$C$6:$E$371,3,FALSE)),IF(ISERROR(VLOOKUP(C10,' '!$A$1:$B$30,2,FALSE)),"",VLOOKUP(C10,' '!$A$1:$B$30,2,FALSE)),VLOOKUP(C10,'  '!$C$6:$E$371,3,FALSE))</f>
        <v/>
      </c>
      <c r="E10" s="62" t="str">
        <f t="shared" ref="E10:E39" si="0">IF(B10=2,1+INT((C10-DATE(YEAR(C10+4-WEEKDAY(C10+6)),1,5)+WEEKDAY(DATE(YEAR(C10+4-WEEKDAY(C10+6)),1,3)))/7),"")</f>
        <v/>
      </c>
      <c r="F10" s="5" t="s">
        <v>69</v>
      </c>
      <c r="G10" s="27">
        <f>G9+1</f>
        <v>44775</v>
      </c>
      <c r="H10" s="7" t="str">
        <f>IF(ISERROR(VLOOKUP(G10,'  '!$C$6:$E$371,3,FALSE)),IF(ISERROR(VLOOKUP(G10,' '!$A$1:$B$30,2,FALSE)),"",VLOOKUP(G10,' '!$A$1:$B$30,2,FALSE)),VLOOKUP(G10,'  '!$C$6:$E$371,3,FALSE))</f>
        <v/>
      </c>
      <c r="I10" s="65" t="str">
        <f t="shared" ref="I10:I39" si="1">IF(F10=2,1+INT((G10-DATE(YEAR(G10+4-WEEKDAY(G10+6)),1,5)+WEEKDAY(DATE(YEAR(G10+4-WEEKDAY(G10+6)),1,3)))/7),"")</f>
        <v/>
      </c>
      <c r="J10" s="9" t="s">
        <v>72</v>
      </c>
      <c r="K10" s="27">
        <f>K9+1</f>
        <v>44806</v>
      </c>
      <c r="L10" s="126" t="s">
        <v>110</v>
      </c>
      <c r="M10" s="8" t="str">
        <f t="shared" ref="M10:M39" si="2">IF(J10=2,1+INT((K10-DATE(YEAR(K10+4-WEEKDAY(K10+6)),1,5)+WEEKDAY(DATE(YEAR(K10+4-WEEKDAY(K10+6)),1,3)))/7),"")</f>
        <v/>
      </c>
      <c r="N10" s="41">
        <f t="shared" ref="N10" si="3">WEEKDAY(O10,1)</f>
        <v>1</v>
      </c>
      <c r="O10" s="36">
        <f>O9+1</f>
        <v>44836</v>
      </c>
      <c r="P10" s="34" t="str">
        <f>IF(ISERROR(VLOOKUP(O10,'  '!$C$6:$E$371,3,FALSE)),IF(ISERROR(VLOOKUP(O10,' '!$A$1:$B$30,2,FALSE)),"",VLOOKUP(O10,' '!$A$1:$B$30,2,FALSE)),VLOOKUP(O10,'  '!$C$6:$E$371,3,FALSE))</f>
        <v/>
      </c>
      <c r="Q10" s="66" t="str">
        <f t="shared" ref="Q10:Q38" si="4">IF(N10=2,1+INT((O10-DATE(YEAR(O10+4-WEEKDAY(O10+6)),1,5)+WEEKDAY(DATE(YEAR(O10+4-WEEKDAY(O10+6)),1,3)))/7),"")</f>
        <v/>
      </c>
      <c r="R10" s="5" t="s">
        <v>70</v>
      </c>
      <c r="S10" s="27">
        <f>S9+1</f>
        <v>44867</v>
      </c>
      <c r="T10" s="129"/>
      <c r="U10" s="122" t="str">
        <f t="shared" ref="U10:U39" si="5">IF(R10=2,1+INT((S10-DATE(YEAR(S10+4-WEEKDAY(S10+6)),1,5)+WEEKDAY(DATE(YEAR(S10+4-WEEKDAY(S10+6)),1,3)))/7),"")</f>
        <v/>
      </c>
      <c r="V10" s="9" t="s">
        <v>72</v>
      </c>
      <c r="W10" s="27">
        <f>W9+1</f>
        <v>44897</v>
      </c>
      <c r="X10" s="159"/>
      <c r="Y10" s="48" t="str">
        <f t="shared" ref="Y10:Y39" si="6">IF(V10=2,1+INT((W10-DATE(YEAR(W10+4-WEEKDAY(W10+6)),1,5)+WEEKDAY(DATE(YEAR(W10+4-WEEKDAY(W10+6)),1,3)))/7),"")</f>
        <v/>
      </c>
    </row>
    <row r="11" spans="1:27" x14ac:dyDescent="0.2">
      <c r="B11" s="35" t="s">
        <v>75</v>
      </c>
      <c r="C11" s="36">
        <f t="shared" ref="C11:C36" si="7">C10+1</f>
        <v>44745</v>
      </c>
      <c r="D11" s="34" t="str">
        <f>IF(ISERROR(VLOOKUP(C11,'  '!$C$6:$E$371,3,FALSE)),IF(ISERROR(VLOOKUP(C11,' '!$A$1:$B$30,2,FALSE)),"",VLOOKUP(C11,' '!$A$1:$B$30,2,FALSE)),VLOOKUP(C11,'  '!$C$6:$E$371,3,FALSE))</f>
        <v/>
      </c>
      <c r="E11" s="64" t="str">
        <f t="shared" si="0"/>
        <v/>
      </c>
      <c r="F11" s="5" t="s">
        <v>70</v>
      </c>
      <c r="G11" s="27">
        <f t="shared" ref="G11:G36" si="8">G10+1</f>
        <v>44776</v>
      </c>
      <c r="H11" s="7" t="str">
        <f>IF(ISERROR(VLOOKUP(G11,'  '!$C$6:$E$371,3,FALSE)),IF(ISERROR(VLOOKUP(G11,' '!$A$1:$B$30,2,FALSE)),"",VLOOKUP(G11,' '!$A$1:$B$30,2,FALSE)),VLOOKUP(G11,'  '!$C$6:$E$371,3,FALSE))</f>
        <v/>
      </c>
      <c r="I11" s="65" t="str">
        <f t="shared" si="1"/>
        <v/>
      </c>
      <c r="J11" s="41" t="s">
        <v>73</v>
      </c>
      <c r="K11" s="36">
        <f t="shared" ref="K11:K36" si="9">K10+1</f>
        <v>44807</v>
      </c>
      <c r="L11" s="7" t="str">
        <f>IF(ISERROR(VLOOKUP(K11,'  '!$C$6:$E$371,3,FALSE)),IF(ISERROR(VLOOKUP(K11,' '!$A$1:$B$30,2,FALSE)),"",VLOOKUP(K11,' '!$A$1:$B$30,2,FALSE)),VLOOKUP(K11,'  '!$C$6:$E$371,3,FALSE))</f>
        <v/>
      </c>
      <c r="M11" s="8" t="str">
        <f t="shared" si="2"/>
        <v/>
      </c>
      <c r="N11" s="5" t="s">
        <v>68</v>
      </c>
      <c r="O11" s="27">
        <f t="shared" ref="O11:O36" si="10">O10+1</f>
        <v>44837</v>
      </c>
      <c r="P11" s="7" t="str">
        <f>IF(ISERROR(VLOOKUP(O11,'  '!$C$6:$E$371,3,FALSE)),IF(ISERROR(VLOOKUP(O11,' '!$A$1:$B$30,2,FALSE)),"",VLOOKUP(O11,' '!$A$1:$B$30,2,FALSE)),VLOOKUP(O11,'  '!$C$6:$E$371,3,FALSE))</f>
        <v/>
      </c>
      <c r="Q11" s="65">
        <v>40</v>
      </c>
      <c r="R11" s="5" t="s">
        <v>71</v>
      </c>
      <c r="S11" s="27">
        <f t="shared" ref="S11:S36" si="11">S10+1</f>
        <v>44868</v>
      </c>
      <c r="T11" s="129"/>
      <c r="U11" s="122" t="str">
        <f t="shared" si="5"/>
        <v/>
      </c>
      <c r="V11" s="41" t="s">
        <v>73</v>
      </c>
      <c r="W11" s="36">
        <f t="shared" ref="W11:W36" si="12">W10+1</f>
        <v>44898</v>
      </c>
      <c r="X11" s="7" t="str">
        <f>IF(ISERROR(VLOOKUP(W11,'  '!$C$6:$E$371,3,FALSE)),IF(ISERROR(VLOOKUP(W11,' '!$A$1:$B$30,2,FALSE)),"",VLOOKUP(W11,' '!$A$1:$B$30,2,FALSE)),VLOOKUP(W11,'  '!$C$6:$E$371,3,FALSE))</f>
        <v/>
      </c>
      <c r="Y11" s="8" t="str">
        <f t="shared" si="6"/>
        <v/>
      </c>
      <c r="AA11" s="10"/>
    </row>
    <row r="12" spans="1:27" x14ac:dyDescent="0.2">
      <c r="B12" s="5" t="s">
        <v>68</v>
      </c>
      <c r="C12" s="27">
        <f t="shared" si="7"/>
        <v>44746</v>
      </c>
      <c r="D12" s="7" t="str">
        <f>IF(ISERROR(VLOOKUP(C12,'  '!$C$6:$E$371,3,FALSE)),IF(ISERROR(VLOOKUP(C12,' '!$A$1:$B$30,2,FALSE)),"",VLOOKUP(C12,' '!$A$1:$B$30,2,FALSE)),VLOOKUP(C12,'  '!$C$6:$E$371,3,FALSE))</f>
        <v/>
      </c>
      <c r="E12" s="62">
        <v>27</v>
      </c>
      <c r="F12" s="5" t="s">
        <v>71</v>
      </c>
      <c r="G12" s="27">
        <f t="shared" si="8"/>
        <v>44777</v>
      </c>
      <c r="H12" s="7" t="str">
        <f>IF(ISERROR(VLOOKUP(G12,'  '!$C$6:$E$371,3,FALSE)),IF(ISERROR(VLOOKUP(G12,' '!$A$1:$B$30,2,FALSE)),"",VLOOKUP(G12,' '!$A$1:$B$30,2,FALSE)),VLOOKUP(G12,'  '!$C$6:$E$371,3,FALSE))</f>
        <v/>
      </c>
      <c r="I12" s="65" t="str">
        <f t="shared" si="1"/>
        <v/>
      </c>
      <c r="J12" s="42" t="s">
        <v>76</v>
      </c>
      <c r="K12" s="36">
        <f t="shared" si="9"/>
        <v>44808</v>
      </c>
      <c r="L12" s="7" t="str">
        <f>IF(ISERROR(VLOOKUP(K12,'  '!$C$6:$E$371,3,FALSE)),IF(ISERROR(VLOOKUP(K12,' '!$A$1:$B$30,2,FALSE)),"",VLOOKUP(K12,' '!$A$1:$B$30,2,FALSE)),VLOOKUP(K12,'  '!$C$6:$E$371,3,FALSE))</f>
        <v/>
      </c>
      <c r="M12" s="8" t="str">
        <f t="shared" si="2"/>
        <v/>
      </c>
      <c r="N12" s="5" t="s">
        <v>69</v>
      </c>
      <c r="O12" s="27">
        <f t="shared" si="10"/>
        <v>44838</v>
      </c>
      <c r="P12" s="7" t="str">
        <f>IF(ISERROR(VLOOKUP(O12,'  '!$C$6:$E$371,3,FALSE)),IF(ISERROR(VLOOKUP(O12,' '!$A$1:$B$30,2,FALSE)),"",VLOOKUP(O12,' '!$A$1:$B$30,2,FALSE)),VLOOKUP(O12,'  '!$C$6:$E$371,3,FALSE))</f>
        <v/>
      </c>
      <c r="Q12" s="65" t="str">
        <f t="shared" si="4"/>
        <v/>
      </c>
      <c r="R12" s="5" t="s">
        <v>72</v>
      </c>
      <c r="S12" s="27">
        <f t="shared" si="11"/>
        <v>44869</v>
      </c>
      <c r="T12" s="130"/>
      <c r="U12" s="121" t="str">
        <f t="shared" si="5"/>
        <v/>
      </c>
      <c r="V12" s="41" t="s">
        <v>74</v>
      </c>
      <c r="W12" s="36">
        <f t="shared" si="12"/>
        <v>44899</v>
      </c>
      <c r="X12" s="34" t="str">
        <f>IF(ISERROR(VLOOKUP(W12,'  '!$C$6:$E$371,3,FALSE)),IF(ISERROR(VLOOKUP(W12,' '!$A$1:$B$30,2,FALSE)),"",VLOOKUP(W12,' '!$A$1:$B$30,2,FALSE)),VLOOKUP(W12,'  '!$C$6:$E$371,3,FALSE))</f>
        <v/>
      </c>
      <c r="Y12" s="39" t="str">
        <f t="shared" si="6"/>
        <v/>
      </c>
    </row>
    <row r="13" spans="1:27" x14ac:dyDescent="0.2">
      <c r="B13" s="5" t="s">
        <v>69</v>
      </c>
      <c r="C13" s="27">
        <f t="shared" si="7"/>
        <v>44747</v>
      </c>
      <c r="D13" s="7" t="str">
        <f>IF(ISERROR(VLOOKUP(C13,'  '!$C$6:$E$371,3,FALSE)),IF(ISERROR(VLOOKUP(C13,' '!$A$1:$B$30,2,FALSE)),"",VLOOKUP(C13,' '!$A$1:$B$30,2,FALSE)),VLOOKUP(C13,'  '!$C$6:$E$371,3,FALSE))</f>
        <v/>
      </c>
      <c r="E13" s="62" t="str">
        <f t="shared" si="0"/>
        <v/>
      </c>
      <c r="F13" s="5" t="s">
        <v>72</v>
      </c>
      <c r="G13" s="27">
        <f t="shared" si="8"/>
        <v>44778</v>
      </c>
      <c r="H13" s="7" t="str">
        <f>IF(ISERROR(VLOOKUP(G13,'  '!$C$6:$E$371,3,FALSE)),IF(ISERROR(VLOOKUP(G13,' '!$A$1:$B$30,2,FALSE)),"",VLOOKUP(G13,' '!$A$1:$B$30,2,FALSE)),VLOOKUP(G13,'  '!$C$6:$E$371,3,FALSE))</f>
        <v/>
      </c>
      <c r="I13" s="65" t="str">
        <f t="shared" si="1"/>
        <v/>
      </c>
      <c r="J13" s="54" t="s">
        <v>68</v>
      </c>
      <c r="K13" s="53">
        <f t="shared" si="9"/>
        <v>44809</v>
      </c>
      <c r="L13" s="140" t="s">
        <v>106</v>
      </c>
      <c r="M13" s="115">
        <v>36</v>
      </c>
      <c r="N13" s="5" t="s">
        <v>70</v>
      </c>
      <c r="O13" s="27">
        <f t="shared" si="10"/>
        <v>44839</v>
      </c>
      <c r="P13" s="126" t="s">
        <v>114</v>
      </c>
      <c r="Q13" s="65" t="str">
        <f t="shared" si="4"/>
        <v/>
      </c>
      <c r="R13" s="35" t="s">
        <v>73</v>
      </c>
      <c r="S13" s="36">
        <f t="shared" si="11"/>
        <v>44870</v>
      </c>
      <c r="T13" s="7" t="str">
        <f>IF(ISERROR(VLOOKUP(S13,'  '!$C$6:$E$371,3,FALSE)),IF(ISERROR(VLOOKUP(S13,' '!$A$1:$B$30,2,FALSE)),"",VLOOKUP(S13,' '!$A$1:$B$30,2,FALSE)),VLOOKUP(S13,'  '!$C$6:$E$371,3,FALSE))</f>
        <v/>
      </c>
      <c r="U13" s="65" t="str">
        <f t="shared" si="5"/>
        <v/>
      </c>
      <c r="V13" s="5" t="s">
        <v>68</v>
      </c>
      <c r="W13" s="27">
        <f t="shared" si="12"/>
        <v>44900</v>
      </c>
      <c r="X13" s="7" t="str">
        <f>IF(ISERROR(VLOOKUP(W13,'  '!$C$6:$E$371,3,FALSE)),IF(ISERROR(VLOOKUP(W13,' '!$A$1:$B$30,2,FALSE)),"",VLOOKUP(W13,' '!$A$1:$B$30,2,FALSE)),VLOOKUP(W13,'  '!$C$6:$E$371,3,FALSE))</f>
        <v/>
      </c>
      <c r="Y13" s="65">
        <v>49</v>
      </c>
    </row>
    <row r="14" spans="1:27" x14ac:dyDescent="0.2">
      <c r="B14" s="5" t="s">
        <v>70</v>
      </c>
      <c r="C14" s="27">
        <f t="shared" si="7"/>
        <v>44748</v>
      </c>
      <c r="D14" s="7" t="str">
        <f>IF(ISERROR(VLOOKUP(C14,'  '!$C$6:$E$371,3,FALSE)),IF(ISERROR(VLOOKUP(C14,' '!$A$1:$B$30,2,FALSE)),"",VLOOKUP(C14,' '!$A$1:$B$30,2,FALSE)),VLOOKUP(C14,'  '!$C$6:$E$371,3,FALSE))</f>
        <v/>
      </c>
      <c r="E14" s="62" t="str">
        <f t="shared" si="0"/>
        <v/>
      </c>
      <c r="F14" s="35" t="s">
        <v>73</v>
      </c>
      <c r="G14" s="36">
        <f t="shared" si="8"/>
        <v>44779</v>
      </c>
      <c r="H14" s="7" t="str">
        <f>IF(ISERROR(VLOOKUP(G14,'  '!$C$6:$E$371,3,FALSE)),IF(ISERROR(VLOOKUP(G14,' '!$A$1:$B$30,2,FALSE)),"",VLOOKUP(G14,' '!$A$1:$B$30,2,FALSE)),VLOOKUP(G14,'  '!$C$6:$E$371,3,FALSE))</f>
        <v/>
      </c>
      <c r="I14" s="65" t="str">
        <f t="shared" si="1"/>
        <v/>
      </c>
      <c r="J14" s="5" t="s">
        <v>69</v>
      </c>
      <c r="K14" s="27">
        <f t="shared" si="9"/>
        <v>44810</v>
      </c>
      <c r="L14" s="141"/>
      <c r="M14" s="116" t="str">
        <f t="shared" si="2"/>
        <v/>
      </c>
      <c r="N14" s="5" t="s">
        <v>71</v>
      </c>
      <c r="O14" s="27">
        <f t="shared" si="10"/>
        <v>44840</v>
      </c>
      <c r="P14" s="7" t="str">
        <f>IF(ISERROR(VLOOKUP(O14,'  '!$C$6:$E$371,3,FALSE)),IF(ISERROR(VLOOKUP(O14,' '!$A$1:$B$30,2,FALSE)),"",VLOOKUP(O14,' '!$A$1:$B$30,2,FALSE)),VLOOKUP(O14,'  '!$C$6:$E$371,3,FALSE))</f>
        <v/>
      </c>
      <c r="Q14" s="65" t="str">
        <f t="shared" si="4"/>
        <v/>
      </c>
      <c r="R14" s="35" t="s">
        <v>74</v>
      </c>
      <c r="S14" s="36">
        <f t="shared" si="11"/>
        <v>44871</v>
      </c>
      <c r="T14" s="34" t="str">
        <f>IF(ISERROR(VLOOKUP(S14,'  '!$C$6:$E$371,3,FALSE)),IF(ISERROR(VLOOKUP(S14,' '!$A$1:$B$30,2,FALSE)),"",VLOOKUP(S14,' '!$A$1:$B$30,2,FALSE)),VLOOKUP(S14,'  '!$C$6:$E$371,3,FALSE))</f>
        <v/>
      </c>
      <c r="U14" s="66" t="str">
        <f t="shared" si="5"/>
        <v/>
      </c>
      <c r="V14" s="5" t="s">
        <v>69</v>
      </c>
      <c r="W14" s="27">
        <f t="shared" si="12"/>
        <v>44901</v>
      </c>
      <c r="X14" s="7" t="str">
        <f>IF(ISERROR(VLOOKUP(W14,'  '!$C$6:$E$371,3,FALSE)),IF(ISERROR(VLOOKUP(W14,' '!$A$1:$B$30,2,FALSE)),"",VLOOKUP(W14,' '!$A$1:$B$30,2,FALSE)),VLOOKUP(W14,'  '!$C$6:$E$371,3,FALSE))</f>
        <v/>
      </c>
      <c r="Y14" s="65" t="str">
        <f t="shared" si="6"/>
        <v/>
      </c>
    </row>
    <row r="15" spans="1:27" x14ac:dyDescent="0.2">
      <c r="B15" s="5" t="s">
        <v>71</v>
      </c>
      <c r="C15" s="27">
        <f t="shared" si="7"/>
        <v>44749</v>
      </c>
      <c r="D15" s="7" t="str">
        <f>IF(ISERROR(VLOOKUP(C15,'  '!$C$6:$E$371,3,FALSE)),IF(ISERROR(VLOOKUP(C15,' '!$A$1:$B$30,2,FALSE)),"",VLOOKUP(C15,' '!$A$1:$B$30,2,FALSE)),VLOOKUP(C15,'  '!$C$6:$E$371,3,FALSE))</f>
        <v/>
      </c>
      <c r="E15" s="62" t="str">
        <f t="shared" si="0"/>
        <v/>
      </c>
      <c r="F15" s="35" t="s">
        <v>74</v>
      </c>
      <c r="G15" s="36">
        <f t="shared" si="8"/>
        <v>44780</v>
      </c>
      <c r="H15" s="34" t="str">
        <f>IF(ISERROR(VLOOKUP(G15,'  '!$C$6:$E$371,3,FALSE)),IF(ISERROR(VLOOKUP(G15,' '!$A$1:$B$30,2,FALSE)),"",VLOOKUP(G15,' '!$A$1:$B$30,2,FALSE)),VLOOKUP(G15,'  '!$C$6:$E$371,3,FALSE))</f>
        <v/>
      </c>
      <c r="I15" s="66" t="str">
        <f t="shared" si="1"/>
        <v/>
      </c>
      <c r="J15" s="5" t="s">
        <v>70</v>
      </c>
      <c r="K15" s="27">
        <f t="shared" si="9"/>
        <v>44811</v>
      </c>
      <c r="L15" s="142"/>
      <c r="M15" s="117" t="str">
        <f t="shared" si="2"/>
        <v/>
      </c>
      <c r="N15" s="5" t="s">
        <v>72</v>
      </c>
      <c r="O15" s="27">
        <f t="shared" si="10"/>
        <v>44841</v>
      </c>
      <c r="P15" s="52" t="s">
        <v>93</v>
      </c>
      <c r="Q15" s="50" t="str">
        <f t="shared" si="4"/>
        <v/>
      </c>
      <c r="R15" s="5" t="s">
        <v>68</v>
      </c>
      <c r="S15" s="27">
        <f t="shared" si="11"/>
        <v>44872</v>
      </c>
      <c r="T15" s="128" t="s">
        <v>116</v>
      </c>
      <c r="U15" s="120">
        <v>45</v>
      </c>
      <c r="V15" s="5" t="s">
        <v>70</v>
      </c>
      <c r="W15" s="27">
        <f t="shared" si="12"/>
        <v>44902</v>
      </c>
      <c r="X15" s="126" t="s">
        <v>118</v>
      </c>
      <c r="Y15" s="65" t="str">
        <f t="shared" si="6"/>
        <v/>
      </c>
    </row>
    <row r="16" spans="1:27" x14ac:dyDescent="0.2">
      <c r="B16" s="5" t="s">
        <v>72</v>
      </c>
      <c r="C16" s="27">
        <f t="shared" si="7"/>
        <v>44750</v>
      </c>
      <c r="D16" s="7" t="str">
        <f>IF(ISERROR(VLOOKUP(C16,'  '!$C$6:$E$371,3,FALSE)),IF(ISERROR(VLOOKUP(C16,' '!$A$1:$B$30,2,FALSE)),"",VLOOKUP(C16,' '!$A$1:$B$30,2,FALSE)),VLOOKUP(C16,'  '!$C$6:$E$371,3,FALSE))</f>
        <v/>
      </c>
      <c r="E16" s="62" t="str">
        <f t="shared" si="0"/>
        <v/>
      </c>
      <c r="F16" s="5" t="s">
        <v>68</v>
      </c>
      <c r="G16" s="27">
        <f t="shared" si="8"/>
        <v>44781</v>
      </c>
      <c r="H16" s="7" t="str">
        <f>IF(ISERROR(VLOOKUP(G16,'  '!$C$6:$E$371,3,FALSE)),IF(ISERROR(VLOOKUP(G16,' '!$A$1:$B$30,2,FALSE)),"",VLOOKUP(G16,' '!$A$1:$B$30,2,FALSE)),VLOOKUP(G16,'  '!$C$6:$E$371,3,FALSE))</f>
        <v/>
      </c>
      <c r="I16" s="65">
        <v>32</v>
      </c>
      <c r="J16" s="5" t="s">
        <v>71</v>
      </c>
      <c r="K16" s="27">
        <f t="shared" si="9"/>
        <v>44812</v>
      </c>
      <c r="L16" s="7" t="str">
        <f>IF(ISERROR(VLOOKUP(K16,'  '!$C$6:$E$371,3,FALSE)),IF(ISERROR(VLOOKUP(K16,' '!$A$1:$B$30,2,FALSE)),"",VLOOKUP(K16,' '!$A$1:$B$30,2,FALSE)),VLOOKUP(K16,'  '!$C$6:$E$371,3,FALSE))</f>
        <v/>
      </c>
      <c r="M16" s="65" t="str">
        <f t="shared" si="2"/>
        <v/>
      </c>
      <c r="N16" s="35" t="s">
        <v>73</v>
      </c>
      <c r="O16" s="36">
        <f t="shared" si="10"/>
        <v>44842</v>
      </c>
      <c r="P16" s="7" t="str">
        <f>IF(ISERROR(VLOOKUP(O16,'  '!$C$6:$E$371,3,FALSE)),IF(ISERROR(VLOOKUP(O16,' '!$A$1:$B$30,2,FALSE)),"",VLOOKUP(O16,' '!$A$1:$B$30,2,FALSE)),VLOOKUP(O16,'  '!$C$6:$E$371,3,FALSE))</f>
        <v/>
      </c>
      <c r="Q16" s="8" t="str">
        <f t="shared" si="4"/>
        <v/>
      </c>
      <c r="R16" s="5" t="s">
        <v>69</v>
      </c>
      <c r="S16" s="27">
        <f t="shared" si="11"/>
        <v>44873</v>
      </c>
      <c r="T16" s="129"/>
      <c r="U16" s="124" t="str">
        <f t="shared" si="5"/>
        <v/>
      </c>
      <c r="V16" s="5" t="s">
        <v>71</v>
      </c>
      <c r="W16" s="27">
        <f t="shared" si="12"/>
        <v>44903</v>
      </c>
      <c r="X16" s="7" t="str">
        <f>IF(ISERROR(VLOOKUP(W16,'  '!$C$6:$E$371,3,FALSE)),IF(ISERROR(VLOOKUP(W16,' '!$A$1:$B$30,2,FALSE)),"",VLOOKUP(W16,' '!$A$1:$B$30,2,FALSE)),VLOOKUP(W16,'  '!$C$6:$E$371,3,FALSE))</f>
        <v/>
      </c>
      <c r="Y16" s="65" t="str">
        <f t="shared" si="6"/>
        <v/>
      </c>
    </row>
    <row r="17" spans="2:26" x14ac:dyDescent="0.2">
      <c r="B17" s="35" t="s">
        <v>73</v>
      </c>
      <c r="C17" s="36">
        <f t="shared" si="7"/>
        <v>44751</v>
      </c>
      <c r="D17" s="7" t="str">
        <f>IF(ISERROR(VLOOKUP(C17,'  '!$C$6:$E$371,3,FALSE)),IF(ISERROR(VLOOKUP(C17,' '!$A$1:$B$30,2,FALSE)),"",VLOOKUP(C17,' '!$A$1:$B$30,2,FALSE)),VLOOKUP(C17,'  '!$C$6:$E$371,3,FALSE))</f>
        <v/>
      </c>
      <c r="E17" s="62" t="str">
        <f t="shared" si="0"/>
        <v/>
      </c>
      <c r="F17" s="5" t="s">
        <v>69</v>
      </c>
      <c r="G17" s="27">
        <f t="shared" si="8"/>
        <v>44782</v>
      </c>
      <c r="H17" s="7" t="str">
        <f>IF(ISERROR(VLOOKUP(G17,'  '!$C$6:$E$371,3,FALSE)),IF(ISERROR(VLOOKUP(G17,' '!$A$1:$B$30,2,FALSE)),"",VLOOKUP(G17,' '!$A$1:$B$30,2,FALSE)),VLOOKUP(G17,'  '!$C$6:$E$371,3,FALSE))</f>
        <v/>
      </c>
      <c r="I17" s="65" t="str">
        <f t="shared" si="1"/>
        <v/>
      </c>
      <c r="J17" s="5" t="s">
        <v>72</v>
      </c>
      <c r="K17" s="27">
        <f t="shared" si="9"/>
        <v>44813</v>
      </c>
      <c r="L17" s="7" t="str">
        <f>IF(ISERROR(VLOOKUP(K17,'  '!$C$6:$E$371,3,FALSE)),IF(ISERROR(VLOOKUP(K17,' '!$A$1:$B$30,2,FALSE)),"",VLOOKUP(K17,' '!$A$1:$B$30,2,FALSE)),VLOOKUP(K17,'  '!$C$6:$E$371,3,FALSE))</f>
        <v/>
      </c>
      <c r="M17" s="65" t="str">
        <f t="shared" si="2"/>
        <v/>
      </c>
      <c r="N17" s="35" t="s">
        <v>74</v>
      </c>
      <c r="O17" s="36">
        <f t="shared" si="10"/>
        <v>44843</v>
      </c>
      <c r="P17" s="34" t="str">
        <f>IF(ISERROR(VLOOKUP(O17,'  '!$C$6:$E$371,3,FALSE)),IF(ISERROR(VLOOKUP(O17,' '!$A$1:$B$30,2,FALSE)),"",VLOOKUP(O17,' '!$A$1:$B$30,2,FALSE)),VLOOKUP(O17,'  '!$C$6:$E$371,3,FALSE))</f>
        <v/>
      </c>
      <c r="Q17" s="39" t="str">
        <f t="shared" si="4"/>
        <v/>
      </c>
      <c r="R17" s="5" t="s">
        <v>70</v>
      </c>
      <c r="S17" s="27">
        <f t="shared" si="11"/>
        <v>44874</v>
      </c>
      <c r="T17" s="129"/>
      <c r="U17" s="124" t="str">
        <f t="shared" si="5"/>
        <v/>
      </c>
      <c r="V17" s="5" t="s">
        <v>72</v>
      </c>
      <c r="W17" s="27">
        <f t="shared" si="12"/>
        <v>44904</v>
      </c>
      <c r="X17" s="7" t="str">
        <f>IF(ISERROR(VLOOKUP(W17,'  '!$C$6:$E$371,3,FALSE)),IF(ISERROR(VLOOKUP(W17,' '!$A$1:$B$30,2,FALSE)),"",VLOOKUP(W17,' '!$A$1:$B$30,2,FALSE)),VLOOKUP(W17,'  '!$C$6:$E$371,3,FALSE))</f>
        <v/>
      </c>
      <c r="Y17" s="65" t="str">
        <f t="shared" si="6"/>
        <v/>
      </c>
    </row>
    <row r="18" spans="2:26" x14ac:dyDescent="0.2">
      <c r="B18" s="35" t="s">
        <v>74</v>
      </c>
      <c r="C18" s="36">
        <f t="shared" si="7"/>
        <v>44752</v>
      </c>
      <c r="D18" s="34" t="str">
        <f>IF(ISERROR(VLOOKUP(C18,'  '!$C$6:$E$371,3,FALSE)),IF(ISERROR(VLOOKUP(C18,' '!$A$1:$B$30,2,FALSE)),"",VLOOKUP(C18,' '!$A$1:$B$30,2,FALSE)),VLOOKUP(C18,'  '!$C$6:$E$371,3,FALSE))</f>
        <v/>
      </c>
      <c r="E18" s="64" t="str">
        <f t="shared" si="0"/>
        <v/>
      </c>
      <c r="F18" s="5" t="s">
        <v>70</v>
      </c>
      <c r="G18" s="27">
        <f t="shared" si="8"/>
        <v>44783</v>
      </c>
      <c r="H18" s="7" t="str">
        <f>IF(ISERROR(VLOOKUP(G18,'  '!$C$6:$E$371,3,FALSE)),IF(ISERROR(VLOOKUP(G18,' '!$A$1:$B$30,2,FALSE)),"",VLOOKUP(G18,' '!$A$1:$B$30,2,FALSE)),VLOOKUP(G18,'  '!$C$6:$E$371,3,FALSE))</f>
        <v/>
      </c>
      <c r="I18" s="65" t="str">
        <f t="shared" si="1"/>
        <v/>
      </c>
      <c r="J18" s="35" t="s">
        <v>73</v>
      </c>
      <c r="K18" s="36">
        <f t="shared" si="9"/>
        <v>44814</v>
      </c>
      <c r="L18" s="7" t="str">
        <f>IF(ISERROR(VLOOKUP(K18,'  '!$C$6:$E$371,3,FALSE)),IF(ISERROR(VLOOKUP(K18,' '!$A$1:$B$30,2,FALSE)),"",VLOOKUP(K18,' '!$A$1:$B$30,2,FALSE)),VLOOKUP(K18,'  '!$C$6:$E$371,3,FALSE))</f>
        <v/>
      </c>
      <c r="M18" s="65" t="str">
        <f t="shared" si="2"/>
        <v/>
      </c>
      <c r="N18" s="5" t="s">
        <v>68</v>
      </c>
      <c r="O18" s="27">
        <f t="shared" si="10"/>
        <v>44844</v>
      </c>
      <c r="P18" s="70"/>
      <c r="Q18" s="67">
        <v>41</v>
      </c>
      <c r="R18" s="5" t="s">
        <v>71</v>
      </c>
      <c r="S18" s="27">
        <f t="shared" si="11"/>
        <v>44875</v>
      </c>
      <c r="T18" s="129"/>
      <c r="U18" s="124" t="str">
        <f t="shared" si="5"/>
        <v/>
      </c>
      <c r="V18" s="35" t="s">
        <v>73</v>
      </c>
      <c r="W18" s="27">
        <f t="shared" si="12"/>
        <v>44905</v>
      </c>
      <c r="X18" s="7" t="str">
        <f>IF(ISERROR(VLOOKUP(W18,'  '!$C$6:$E$371,3,FALSE)),IF(ISERROR(VLOOKUP(W18,' '!$A$1:$B$30,2,FALSE)),"",VLOOKUP(W18,' '!$A$1:$B$30,2,FALSE)),VLOOKUP(W18,'  '!$C$6:$E$371,3,FALSE))</f>
        <v/>
      </c>
      <c r="Y18" s="65" t="str">
        <f t="shared" si="6"/>
        <v/>
      </c>
    </row>
    <row r="19" spans="2:26" x14ac:dyDescent="0.2">
      <c r="B19" s="5" t="s">
        <v>68</v>
      </c>
      <c r="C19" s="27">
        <f t="shared" si="7"/>
        <v>44753</v>
      </c>
      <c r="D19" s="7" t="str">
        <f>IF(ISERROR(VLOOKUP(C19,'  '!$C$6:$E$371,3,FALSE)),IF(ISERROR(VLOOKUP(C19,' '!$A$1:$B$30,2,FALSE)),"",VLOOKUP(C19,' '!$A$1:$B$30,2,FALSE)),VLOOKUP(C19,'  '!$C$6:$E$371,3,FALSE))</f>
        <v/>
      </c>
      <c r="E19" s="62">
        <v>28</v>
      </c>
      <c r="F19" s="5" t="s">
        <v>71</v>
      </c>
      <c r="G19" s="27">
        <f t="shared" si="8"/>
        <v>44784</v>
      </c>
      <c r="H19" s="7" t="str">
        <f>IF(ISERROR(VLOOKUP(G19,'  '!$C$6:$E$371,3,FALSE)),IF(ISERROR(VLOOKUP(G19,' '!$A$1:$B$30,2,FALSE)),"",VLOOKUP(G19,' '!$A$1:$B$30,2,FALSE)),VLOOKUP(G19,'  '!$C$6:$E$371,3,FALSE))</f>
        <v/>
      </c>
      <c r="I19" s="65" t="str">
        <f t="shared" si="1"/>
        <v/>
      </c>
      <c r="J19" s="35" t="s">
        <v>74</v>
      </c>
      <c r="K19" s="36">
        <f t="shared" si="9"/>
        <v>44815</v>
      </c>
      <c r="L19" s="34" t="str">
        <f>IF(ISERROR(VLOOKUP(K19,'  '!$C$6:$E$371,3,FALSE)),IF(ISERROR(VLOOKUP(K19,' '!$A$1:$B$30,2,FALSE)),"",VLOOKUP(K19,' '!$A$1:$B$30,2,FALSE)),VLOOKUP(K19,'  '!$C$6:$E$371,3,FALSE))</f>
        <v/>
      </c>
      <c r="M19" s="66" t="str">
        <f t="shared" si="2"/>
        <v/>
      </c>
      <c r="N19" s="5" t="s">
        <v>69</v>
      </c>
      <c r="O19" s="27">
        <f t="shared" si="10"/>
        <v>44845</v>
      </c>
      <c r="P19" s="131" t="s">
        <v>58</v>
      </c>
      <c r="Q19" s="68"/>
      <c r="R19" s="5" t="s">
        <v>72</v>
      </c>
      <c r="S19" s="27">
        <f t="shared" si="11"/>
        <v>44876</v>
      </c>
      <c r="T19" s="130"/>
      <c r="U19" s="123" t="str">
        <f t="shared" si="5"/>
        <v/>
      </c>
      <c r="V19" s="35" t="s">
        <v>74</v>
      </c>
      <c r="W19" s="27">
        <f t="shared" si="12"/>
        <v>44906</v>
      </c>
      <c r="X19" s="34" t="str">
        <f>IF(ISERROR(VLOOKUP(W19,'  '!$C$6:$E$371,3,FALSE)),IF(ISERROR(VLOOKUP(W19,' '!$A$1:$B$30,2,FALSE)),"",VLOOKUP(W19,' '!$A$1:$B$30,2,FALSE)),VLOOKUP(W19,'  '!$C$6:$E$371,3,FALSE))</f>
        <v/>
      </c>
      <c r="Y19" s="66" t="str">
        <f t="shared" si="6"/>
        <v/>
      </c>
    </row>
    <row r="20" spans="2:26" ht="14.25" customHeight="1" x14ac:dyDescent="0.2">
      <c r="B20" s="5" t="s">
        <v>69</v>
      </c>
      <c r="C20" s="27">
        <f t="shared" si="7"/>
        <v>44754</v>
      </c>
      <c r="D20" s="7" t="str">
        <f>IF(ISERROR(VLOOKUP(C20,'  '!$C$6:$E$371,3,FALSE)),IF(ISERROR(VLOOKUP(C20,' '!$A$1:$B$30,2,FALSE)),"",VLOOKUP(C20,' '!$A$1:$B$30,2,FALSE)),VLOOKUP(C20,'  '!$C$6:$E$371,3,FALSE))</f>
        <v/>
      </c>
      <c r="E20" s="62" t="str">
        <f t="shared" si="0"/>
        <v/>
      </c>
      <c r="F20" s="5" t="s">
        <v>72</v>
      </c>
      <c r="G20" s="27">
        <f t="shared" si="8"/>
        <v>44785</v>
      </c>
      <c r="H20" s="7" t="str">
        <f>IF(ISERROR(VLOOKUP(G20,'  '!$C$6:$E$371,3,FALSE)),IF(ISERROR(VLOOKUP(G20,' '!$A$1:$B$30,2,FALSE)),"",VLOOKUP(G20,' '!$A$1:$B$30,2,FALSE)),VLOOKUP(G20,'  '!$C$6:$E$371,3,FALSE))</f>
        <v/>
      </c>
      <c r="I20" s="65" t="str">
        <f t="shared" si="1"/>
        <v/>
      </c>
      <c r="J20" s="5" t="s">
        <v>68</v>
      </c>
      <c r="K20" s="27">
        <f t="shared" si="9"/>
        <v>44816</v>
      </c>
      <c r="L20" s="7" t="str">
        <f>IF(ISERROR(VLOOKUP(K20,'  '!$C$6:$E$371,3,FALSE)),IF(ISERROR(VLOOKUP(K20,' '!$A$1:$B$30,2,FALSE)),"",VLOOKUP(K20,' '!$A$1:$B$30,2,FALSE)),VLOOKUP(K20,'  '!$C$6:$E$371,3,FALSE))</f>
        <v/>
      </c>
      <c r="M20" s="65">
        <v>37</v>
      </c>
      <c r="N20" s="5" t="s">
        <v>70</v>
      </c>
      <c r="O20" s="27">
        <f t="shared" si="10"/>
        <v>44846</v>
      </c>
      <c r="P20" s="132"/>
      <c r="Q20" s="68"/>
      <c r="R20" s="35" t="s">
        <v>73</v>
      </c>
      <c r="S20" s="36">
        <f t="shared" si="11"/>
        <v>44877</v>
      </c>
      <c r="T20" s="7" t="str">
        <f>IF(ISERROR(VLOOKUP(S20,'  '!$C$6:$E$371,3,FALSE)),IF(ISERROR(VLOOKUP(S20,' '!$A$1:$B$30,2,FALSE)),"",VLOOKUP(S20,' '!$A$1:$B$30,2,FALSE)),VLOOKUP(S20,'  '!$C$6:$E$371,3,FALSE))</f>
        <v/>
      </c>
      <c r="U20" s="65" t="str">
        <f t="shared" si="5"/>
        <v/>
      </c>
      <c r="V20" s="5" t="s">
        <v>68</v>
      </c>
      <c r="W20" s="27">
        <f t="shared" si="12"/>
        <v>44907</v>
      </c>
      <c r="X20" s="7" t="str">
        <f>IF(ISERROR(VLOOKUP(W20,'  '!$C$6:$E$371,3,FALSE)),IF(ISERROR(VLOOKUP(W20,' '!$A$1:$B$30,2,FALSE)),"",VLOOKUP(W20,' '!$A$1:$B$30,2,FALSE)),VLOOKUP(W20,'  '!$C$6:$E$371,3,FALSE))</f>
        <v/>
      </c>
      <c r="Y20" s="65">
        <v>50</v>
      </c>
    </row>
    <row r="21" spans="2:26" ht="14.25" customHeight="1" x14ac:dyDescent="0.2">
      <c r="B21" s="5" t="s">
        <v>70</v>
      </c>
      <c r="C21" s="27">
        <f t="shared" si="7"/>
        <v>44755</v>
      </c>
      <c r="D21" s="7" t="str">
        <f>IF(ISERROR(VLOOKUP(C21,'  '!$C$6:$E$371,3,FALSE)),IF(ISERROR(VLOOKUP(C21,' '!$A$1:$B$30,2,FALSE)),"",VLOOKUP(C21,' '!$A$1:$B$30,2,FALSE)),VLOOKUP(C21,'  '!$C$6:$E$371,3,FALSE))</f>
        <v/>
      </c>
      <c r="E21" s="62" t="str">
        <f t="shared" si="0"/>
        <v/>
      </c>
      <c r="F21" s="35" t="s">
        <v>73</v>
      </c>
      <c r="G21" s="36">
        <f t="shared" si="8"/>
        <v>44786</v>
      </c>
      <c r="H21" s="7" t="str">
        <f>IF(ISERROR(VLOOKUP(G21,'  '!$C$6:$E$371,3,FALSE)),IF(ISERROR(VLOOKUP(G21,' '!$A$1:$B$30,2,FALSE)),"",VLOOKUP(G21,' '!$A$1:$B$30,2,FALSE)),VLOOKUP(G21,'  '!$C$6:$E$371,3,FALSE))</f>
        <v/>
      </c>
      <c r="I21" s="65" t="str">
        <f t="shared" si="1"/>
        <v/>
      </c>
      <c r="J21" s="5" t="s">
        <v>69</v>
      </c>
      <c r="K21" s="27">
        <f t="shared" si="9"/>
        <v>44817</v>
      </c>
      <c r="L21" s="7" t="str">
        <f>IF(ISERROR(VLOOKUP(K21,'  '!$C$6:$E$371,3,FALSE)),IF(ISERROR(VLOOKUP(K21,' '!$A$1:$B$30,2,FALSE)),"",VLOOKUP(K21,' '!$A$1:$B$30,2,FALSE)),VLOOKUP(K21,'  '!$C$6:$E$371,3,FALSE))</f>
        <v/>
      </c>
      <c r="M21" s="65" t="str">
        <f t="shared" si="2"/>
        <v/>
      </c>
      <c r="N21" s="5" t="s">
        <v>71</v>
      </c>
      <c r="O21" s="27">
        <f t="shared" si="10"/>
        <v>44847</v>
      </c>
      <c r="P21" s="132"/>
      <c r="Q21" s="68"/>
      <c r="R21" s="35" t="s">
        <v>74</v>
      </c>
      <c r="S21" s="36">
        <f t="shared" si="11"/>
        <v>44878</v>
      </c>
      <c r="T21" s="34" t="str">
        <f>IF(ISERROR(VLOOKUP(S21,'  '!$C$6:$E$371,3,FALSE)),IF(ISERROR(VLOOKUP(S21,' '!$A$1:$B$30,2,FALSE)),"",VLOOKUP(S21,' '!$A$1:$B$30,2,FALSE)),VLOOKUP(S21,'  '!$C$6:$E$371,3,FALSE))</f>
        <v/>
      </c>
      <c r="U21" s="66" t="str">
        <f t="shared" si="5"/>
        <v/>
      </c>
      <c r="V21" s="5" t="s">
        <v>69</v>
      </c>
      <c r="W21" s="27">
        <f t="shared" si="12"/>
        <v>44908</v>
      </c>
      <c r="X21" s="7" t="str">
        <f>IF(ISERROR(VLOOKUP(W21,'  '!$C$6:$E$371,3,FALSE)),IF(ISERROR(VLOOKUP(W21,' '!$A$1:$B$30,2,FALSE)),"",VLOOKUP(W21,' '!$A$1:$B$30,2,FALSE)),VLOOKUP(W21,'  '!$C$6:$E$371,3,FALSE))</f>
        <v/>
      </c>
      <c r="Y21" s="65" t="str">
        <f t="shared" si="6"/>
        <v/>
      </c>
      <c r="Z21" s="51"/>
    </row>
    <row r="22" spans="2:26" ht="14.25" customHeight="1" x14ac:dyDescent="0.2">
      <c r="B22" s="5" t="s">
        <v>71</v>
      </c>
      <c r="C22" s="27">
        <f t="shared" si="7"/>
        <v>44756</v>
      </c>
      <c r="D22" s="7" t="str">
        <f>IF(ISERROR(VLOOKUP(C22,'  '!$C$6:$E$371,3,FALSE)),IF(ISERROR(VLOOKUP(C22,' '!$A$1:$B$30,2,FALSE)),"",VLOOKUP(C22,' '!$A$1:$B$30,2,FALSE)),VLOOKUP(C22,'  '!$C$6:$E$371,3,FALSE))</f>
        <v/>
      </c>
      <c r="E22" s="62" t="str">
        <f t="shared" si="0"/>
        <v/>
      </c>
      <c r="F22" s="35" t="s">
        <v>74</v>
      </c>
      <c r="G22" s="36">
        <f t="shared" si="8"/>
        <v>44787</v>
      </c>
      <c r="H22" s="34" t="str">
        <f>IF(ISERROR(VLOOKUP(G22,'  '!$C$6:$E$371,3,FALSE)),IF(ISERROR(VLOOKUP(G22,' '!$A$1:$B$30,2,FALSE)),"",VLOOKUP(G22,' '!$A$1:$B$30,2,FALSE)),VLOOKUP(G22,'  '!$C$6:$E$371,3,FALSE))</f>
        <v/>
      </c>
      <c r="I22" s="66" t="str">
        <f t="shared" si="1"/>
        <v/>
      </c>
      <c r="J22" s="5" t="s">
        <v>70</v>
      </c>
      <c r="K22" s="27">
        <f t="shared" si="9"/>
        <v>44818</v>
      </c>
      <c r="L22" s="126" t="s">
        <v>112</v>
      </c>
      <c r="M22" s="65" t="str">
        <f t="shared" si="2"/>
        <v/>
      </c>
      <c r="N22" s="5" t="s">
        <v>72</v>
      </c>
      <c r="O22" s="27">
        <f t="shared" si="10"/>
        <v>44848</v>
      </c>
      <c r="P22" s="133"/>
      <c r="Q22" s="69"/>
      <c r="R22" s="5" t="s">
        <v>68</v>
      </c>
      <c r="S22" s="27">
        <f t="shared" si="11"/>
        <v>44879</v>
      </c>
      <c r="T22" s="7" t="str">
        <f>IF(ISERROR(VLOOKUP(S22,'  '!$C$6:$E$371,3,FALSE)),IF(ISERROR(VLOOKUP(S22,' '!$A$1:$B$30,2,FALSE)),"",VLOOKUP(S22,' '!$A$1:$B$30,2,FALSE)),VLOOKUP(S22,'  '!$C$6:$E$371,3,FALSE))</f>
        <v/>
      </c>
      <c r="U22" s="65">
        <v>46</v>
      </c>
      <c r="V22" s="5" t="s">
        <v>70</v>
      </c>
      <c r="W22" s="27">
        <f t="shared" si="12"/>
        <v>44909</v>
      </c>
      <c r="X22" s="126" t="s">
        <v>117</v>
      </c>
      <c r="Y22" s="65" t="str">
        <f t="shared" si="6"/>
        <v/>
      </c>
    </row>
    <row r="23" spans="2:26" x14ac:dyDescent="0.2">
      <c r="B23" s="5" t="s">
        <v>72</v>
      </c>
      <c r="C23" s="27">
        <f t="shared" si="7"/>
        <v>44757</v>
      </c>
      <c r="D23" s="7" t="str">
        <f>IF(ISERROR(VLOOKUP(C23,'  '!$C$6:$E$371,3,FALSE)),IF(ISERROR(VLOOKUP(C23,' '!$A$1:$B$30,2,FALSE)),"",VLOOKUP(C23,' '!$A$1:$B$30,2,FALSE)),VLOOKUP(C23,'  '!$C$6:$E$371,3,FALSE))</f>
        <v/>
      </c>
      <c r="E23" s="62" t="str">
        <f t="shared" si="0"/>
        <v/>
      </c>
      <c r="F23" s="5" t="s">
        <v>68</v>
      </c>
      <c r="G23" s="27">
        <f t="shared" si="8"/>
        <v>44788</v>
      </c>
      <c r="H23" s="7"/>
      <c r="I23" s="65">
        <v>33</v>
      </c>
      <c r="J23" s="5" t="s">
        <v>71</v>
      </c>
      <c r="K23" s="27">
        <f t="shared" si="9"/>
        <v>44819</v>
      </c>
      <c r="L23" s="7" t="str">
        <f>IF(ISERROR(VLOOKUP(K23,'  '!$C$6:$E$371,3,FALSE)),IF(ISERROR(VLOOKUP(K23,' '!$A$1:$B$30,2,FALSE)),"",VLOOKUP(K23,' '!$A$1:$B$30,2,FALSE)),VLOOKUP(K23,'  '!$C$6:$E$371,3,FALSE))</f>
        <v/>
      </c>
      <c r="M23" s="65" t="str">
        <f t="shared" si="2"/>
        <v/>
      </c>
      <c r="N23" s="35" t="s">
        <v>73</v>
      </c>
      <c r="O23" s="36">
        <f t="shared" si="10"/>
        <v>44849</v>
      </c>
      <c r="P23" s="7" t="str">
        <f>IF(ISERROR(VLOOKUP(O23,'  '!$C$6:$E$371,3,FALSE)),IF(ISERROR(VLOOKUP(O23,' '!$A$1:$B$30,2,FALSE)),"",VLOOKUP(O23,' '!$A$1:$B$30,2,FALSE)),VLOOKUP(O23,'  '!$C$6:$E$371,3,FALSE))</f>
        <v/>
      </c>
      <c r="Q23" s="8" t="str">
        <f t="shared" si="4"/>
        <v/>
      </c>
      <c r="R23" s="5" t="s">
        <v>69</v>
      </c>
      <c r="S23" s="27">
        <f t="shared" si="11"/>
        <v>44880</v>
      </c>
      <c r="T23" s="7" t="str">
        <f>IF(ISERROR(VLOOKUP(S23,'  '!$C$6:$E$371,3,FALSE)),IF(ISERROR(VLOOKUP(S23,' '!$A$1:$B$30,2,FALSE)),"",VLOOKUP(S23,' '!$A$1:$B$30,2,FALSE)),VLOOKUP(S23,'  '!$C$6:$E$371,3,FALSE))</f>
        <v/>
      </c>
      <c r="U23" s="65" t="str">
        <f t="shared" si="5"/>
        <v/>
      </c>
      <c r="V23" s="5" t="s">
        <v>71</v>
      </c>
      <c r="W23" s="27">
        <f t="shared" si="12"/>
        <v>44910</v>
      </c>
      <c r="X23" s="7" t="s">
        <v>111</v>
      </c>
      <c r="Y23" s="65" t="str">
        <f t="shared" si="6"/>
        <v/>
      </c>
    </row>
    <row r="24" spans="2:26" x14ac:dyDescent="0.2">
      <c r="B24" s="35" t="s">
        <v>73</v>
      </c>
      <c r="C24" s="36">
        <f t="shared" si="7"/>
        <v>44758</v>
      </c>
      <c r="D24" s="7" t="str">
        <f>IF(ISERROR(VLOOKUP(C24,'  '!$C$6:$E$371,3,FALSE)),IF(ISERROR(VLOOKUP(C24,' '!$A$1:$B$30,2,FALSE)),"",VLOOKUP(C24,' '!$A$1:$B$30,2,FALSE)),VLOOKUP(C24,'  '!$C$6:$E$371,3,FALSE))</f>
        <v/>
      </c>
      <c r="E24" s="62" t="str">
        <f t="shared" si="0"/>
        <v/>
      </c>
      <c r="F24" s="5" t="s">
        <v>69</v>
      </c>
      <c r="G24" s="27">
        <f t="shared" si="8"/>
        <v>44789</v>
      </c>
      <c r="H24" s="40" t="str">
        <f>IF(ISERROR(VLOOKUP(G24,'  '!$C$6:$E$371,3,FALSE)),IF(ISERROR(VLOOKUP(G24,' '!$A$1:$B$30,2,FALSE)),"",VLOOKUP(G24,' '!$A$1:$B$30,2,FALSE)),VLOOKUP(G24,'  '!$C$6:$E$371,3,FALSE))</f>
        <v/>
      </c>
      <c r="I24" s="8" t="str">
        <f t="shared" si="1"/>
        <v/>
      </c>
      <c r="J24" s="5" t="s">
        <v>72</v>
      </c>
      <c r="K24" s="27">
        <f t="shared" si="9"/>
        <v>44820</v>
      </c>
      <c r="L24" s="7" t="str">
        <f>IF(ISERROR(VLOOKUP(K24,'  '!$C$6:$E$371,3,FALSE)),IF(ISERROR(VLOOKUP(K24,' '!$A$1:$B$30,2,FALSE)),"",VLOOKUP(K24,' '!$A$1:$B$30,2,FALSE)),VLOOKUP(K24,'  '!$C$6:$E$371,3,FALSE))</f>
        <v/>
      </c>
      <c r="M24" s="65" t="str">
        <f t="shared" si="2"/>
        <v/>
      </c>
      <c r="N24" s="35" t="s">
        <v>74</v>
      </c>
      <c r="O24" s="36">
        <f t="shared" si="10"/>
        <v>44850</v>
      </c>
      <c r="P24" s="34" t="str">
        <f>IF(ISERROR(VLOOKUP(O24,'  '!$C$6:$E$371,3,FALSE)),IF(ISERROR(VLOOKUP(O24,' '!$A$1:$B$30,2,FALSE)),"",VLOOKUP(O24,' '!$A$1:$B$30,2,FALSE)),VLOOKUP(O24,'  '!$C$6:$E$371,3,FALSE))</f>
        <v/>
      </c>
      <c r="Q24" s="39" t="str">
        <f t="shared" si="4"/>
        <v/>
      </c>
      <c r="R24" s="5" t="s">
        <v>70</v>
      </c>
      <c r="S24" s="27">
        <f t="shared" si="11"/>
        <v>44881</v>
      </c>
      <c r="T24" s="126" t="s">
        <v>117</v>
      </c>
      <c r="U24" s="65" t="str">
        <f t="shared" si="5"/>
        <v/>
      </c>
      <c r="V24" s="5" t="s">
        <v>72</v>
      </c>
      <c r="W24" s="27">
        <f t="shared" si="12"/>
        <v>44911</v>
      </c>
      <c r="X24" s="7" t="str">
        <f>IF(ISERROR(VLOOKUP(W24,'  '!$C$6:$E$371,3,FALSE)),IF(ISERROR(VLOOKUP(W24,' '!$A$1:$B$30,2,FALSE)),"",VLOOKUP(W24,' '!$A$1:$B$30,2,FALSE)),VLOOKUP(W24,'  '!$C$6:$E$371,3,FALSE))</f>
        <v/>
      </c>
      <c r="Y24" s="65" t="str">
        <f t="shared" si="6"/>
        <v/>
      </c>
    </row>
    <row r="25" spans="2:26" x14ac:dyDescent="0.2">
      <c r="B25" s="35" t="s">
        <v>74</v>
      </c>
      <c r="C25" s="36">
        <f t="shared" si="7"/>
        <v>44759</v>
      </c>
      <c r="D25" s="34" t="str">
        <f>IF(ISERROR(VLOOKUP(C25,'  '!$C$6:$E$371,3,FALSE)),IF(ISERROR(VLOOKUP(C25,' '!$A$1:$B$30,2,FALSE)),"",VLOOKUP(C25,' '!$A$1:$B$30,2,FALSE)),VLOOKUP(C25,'  '!$C$6:$E$371,3,FALSE))</f>
        <v/>
      </c>
      <c r="E25" s="64" t="str">
        <f t="shared" si="0"/>
        <v/>
      </c>
      <c r="F25" s="5" t="s">
        <v>70</v>
      </c>
      <c r="G25" s="27">
        <f t="shared" si="8"/>
        <v>44790</v>
      </c>
      <c r="H25" s="7" t="str">
        <f>IF(ISERROR(VLOOKUP(G25,'  '!$C$6:$E$371,3,FALSE)),IF(ISERROR(VLOOKUP(G25,' '!$A$1:$B$30,2,FALSE)),"",VLOOKUP(G25,' '!$A$1:$B$30,2,FALSE)),VLOOKUP(G25,'  '!$C$6:$E$371,3,FALSE))</f>
        <v/>
      </c>
      <c r="I25" s="8" t="str">
        <f t="shared" si="1"/>
        <v/>
      </c>
      <c r="J25" s="35" t="s">
        <v>73</v>
      </c>
      <c r="K25" s="36">
        <f t="shared" si="9"/>
        <v>44821</v>
      </c>
      <c r="L25" s="7" t="str">
        <f>IF(ISERROR(VLOOKUP(K25,'  '!$C$6:$E$371,3,FALSE)),IF(ISERROR(VLOOKUP(K25,' '!$A$1:$B$30,2,FALSE)),"",VLOOKUP(K25,' '!$A$1:$B$30,2,FALSE)),VLOOKUP(K25,'  '!$C$6:$E$371,3,FALSE))</f>
        <v/>
      </c>
      <c r="M25" s="65" t="str">
        <f t="shared" si="2"/>
        <v/>
      </c>
      <c r="N25" s="5" t="s">
        <v>68</v>
      </c>
      <c r="O25" s="27">
        <f t="shared" si="10"/>
        <v>44851</v>
      </c>
      <c r="P25" s="7" t="str">
        <f>IF(ISERROR(VLOOKUP(O25,'  '!$C$6:$E$371,3,FALSE)),IF(ISERROR(VLOOKUP(O25,' '!$A$1:$B$30,2,FALSE)),"",VLOOKUP(O25,' '!$A$1:$B$30,2,FALSE)),VLOOKUP(O25,'  '!$C$6:$E$371,3,FALSE))</f>
        <v/>
      </c>
      <c r="Q25" s="65">
        <v>42</v>
      </c>
      <c r="R25" s="5" t="s">
        <v>71</v>
      </c>
      <c r="S25" s="27">
        <f t="shared" si="11"/>
        <v>44882</v>
      </c>
      <c r="T25" s="7" t="str">
        <f>IF(ISERROR(VLOOKUP(S25,'  '!$C$6:$E$371,3,FALSE)),IF(ISERROR(VLOOKUP(S25,' '!$A$1:$B$30,2,FALSE)),"",VLOOKUP(S25,' '!$A$1:$B$30,2,FALSE)),VLOOKUP(S25,'  '!$C$6:$E$371,3,FALSE))</f>
        <v/>
      </c>
      <c r="U25" s="65" t="str">
        <f t="shared" si="5"/>
        <v/>
      </c>
      <c r="V25" s="35" t="s">
        <v>73</v>
      </c>
      <c r="W25" s="36">
        <f t="shared" si="12"/>
        <v>44912</v>
      </c>
      <c r="X25" s="7" t="str">
        <f>IF(ISERROR(VLOOKUP(W25,'  '!$C$6:$E$371,3,FALSE)),IF(ISERROR(VLOOKUP(W25,' '!$A$1:$B$30,2,FALSE)),"",VLOOKUP(W25,' '!$A$1:$B$30,2,FALSE)),VLOOKUP(W25,'  '!$C$6:$E$371,3,FALSE))</f>
        <v/>
      </c>
      <c r="Y25" s="65" t="str">
        <f t="shared" si="6"/>
        <v/>
      </c>
    </row>
    <row r="26" spans="2:26" x14ac:dyDescent="0.2">
      <c r="B26" s="5" t="s">
        <v>68</v>
      </c>
      <c r="C26" s="27">
        <f t="shared" si="7"/>
        <v>44760</v>
      </c>
      <c r="D26" s="7" t="str">
        <f>IF(ISERROR(VLOOKUP(C26,'  '!$C$6:$E$371,3,FALSE)),IF(ISERROR(VLOOKUP(C26,' '!$A$1:$B$30,2,FALSE)),"",VLOOKUP(C26,' '!$A$1:$B$30,2,FALSE)),VLOOKUP(C26,'  '!$C$6:$E$371,3,FALSE))</f>
        <v/>
      </c>
      <c r="E26" s="62">
        <v>29</v>
      </c>
      <c r="F26" s="31" t="s">
        <v>71</v>
      </c>
      <c r="G26" s="32">
        <f t="shared" si="8"/>
        <v>44791</v>
      </c>
      <c r="H26" s="156" t="s">
        <v>57</v>
      </c>
      <c r="I26" s="157"/>
      <c r="J26" s="35" t="s">
        <v>74</v>
      </c>
      <c r="K26" s="36">
        <f t="shared" si="9"/>
        <v>44822</v>
      </c>
      <c r="L26" s="34" t="str">
        <f>IF(ISERROR(VLOOKUP(K26,'  '!$C$6:$E$371,3,FALSE)),IF(ISERROR(VLOOKUP(K26,' '!$A$1:$B$30,2,FALSE)),"",VLOOKUP(K26,' '!$A$1:$B$30,2,FALSE)),VLOOKUP(K26,'  '!$C$6:$E$371,3,FALSE))</f>
        <v/>
      </c>
      <c r="M26" s="66" t="str">
        <f t="shared" si="2"/>
        <v/>
      </c>
      <c r="N26" s="5" t="s">
        <v>69</v>
      </c>
      <c r="O26" s="27">
        <f t="shared" si="10"/>
        <v>44852</v>
      </c>
      <c r="P26" s="7" t="str">
        <f>IF(ISERROR(VLOOKUP(O26,'  '!$C$6:$E$371,3,FALSE)),IF(ISERROR(VLOOKUP(O26,' '!$A$1:$B$30,2,FALSE)),"",VLOOKUP(O26,' '!$A$1:$B$30,2,FALSE)),VLOOKUP(O26,'  '!$C$6:$E$371,3,FALSE))</f>
        <v/>
      </c>
      <c r="Q26" s="65" t="str">
        <f t="shared" si="4"/>
        <v/>
      </c>
      <c r="R26" s="5" t="s">
        <v>72</v>
      </c>
      <c r="S26" s="27">
        <f t="shared" si="11"/>
        <v>44883</v>
      </c>
      <c r="T26" s="7" t="str">
        <f>IF(ISERROR(VLOOKUP(S26,'  '!$C$6:$E$371,3,FALSE)),IF(ISERROR(VLOOKUP(S26,' '!$A$1:$B$30,2,FALSE)),"",VLOOKUP(S26,' '!$A$1:$B$30,2,FALSE)),VLOOKUP(S26,'  '!$C$6:$E$371,3,FALSE))</f>
        <v/>
      </c>
      <c r="U26" s="65" t="str">
        <f t="shared" si="5"/>
        <v/>
      </c>
      <c r="V26" s="35" t="s">
        <v>74</v>
      </c>
      <c r="W26" s="36">
        <f t="shared" si="12"/>
        <v>44913</v>
      </c>
      <c r="X26" s="34" t="str">
        <f>IF(ISERROR(VLOOKUP(W26,'  '!$C$6:$E$371,3,FALSE)),IF(ISERROR(VLOOKUP(W26,' '!$A$1:$B$30,2,FALSE)),"",VLOOKUP(W26,' '!$A$1:$B$30,2,FALSE)),VLOOKUP(W26,'  '!$C$6:$E$371,3,FALSE))</f>
        <v/>
      </c>
      <c r="Y26" s="66" t="str">
        <f t="shared" si="6"/>
        <v/>
      </c>
    </row>
    <row r="27" spans="2:26" x14ac:dyDescent="0.2">
      <c r="B27" s="5" t="s">
        <v>69</v>
      </c>
      <c r="C27" s="27">
        <f t="shared" si="7"/>
        <v>44761</v>
      </c>
      <c r="D27" s="7" t="str">
        <f>IF(ISERROR(VLOOKUP(C27,'  '!$C$6:$E$371,3,FALSE)),IF(ISERROR(VLOOKUP(C27,' '!$A$1:$B$30,2,FALSE)),"",VLOOKUP(C27,' '!$A$1:$B$30,2,FALSE)),VLOOKUP(C27,'  '!$C$6:$E$371,3,FALSE))</f>
        <v/>
      </c>
      <c r="E27" s="62" t="str">
        <f t="shared" si="0"/>
        <v/>
      </c>
      <c r="F27" s="5" t="s">
        <v>72</v>
      </c>
      <c r="G27" s="27">
        <f t="shared" si="8"/>
        <v>44792</v>
      </c>
      <c r="H27" s="7" t="str">
        <f>IF(ISERROR(VLOOKUP(G27,'  '!$C$6:$E$371,3,FALSE)),IF(ISERROR(VLOOKUP(G27,' '!$A$1:$B$30,2,FALSE)),"",VLOOKUP(G27,' '!$A$1:$B$30,2,FALSE)),VLOOKUP(G27,'  '!$C$6:$E$371,3,FALSE))</f>
        <v/>
      </c>
      <c r="I27" s="8" t="str">
        <f t="shared" si="1"/>
        <v/>
      </c>
      <c r="J27" s="5" t="s">
        <v>68</v>
      </c>
      <c r="K27" s="27">
        <f t="shared" si="9"/>
        <v>44823</v>
      </c>
      <c r="L27" s="7" t="str">
        <f>IF(ISERROR(VLOOKUP(K27,'  '!$C$6:$E$371,3,FALSE)),IF(ISERROR(VLOOKUP(K27,' '!$A$1:$B$30,2,FALSE)),"",VLOOKUP(K27,' '!$A$1:$B$30,2,FALSE)),VLOOKUP(K27,'  '!$C$6:$E$371,3,FALSE))</f>
        <v/>
      </c>
      <c r="M27" s="65">
        <v>38</v>
      </c>
      <c r="N27" s="5" t="s">
        <v>70</v>
      </c>
      <c r="O27" s="27">
        <f t="shared" si="10"/>
        <v>44853</v>
      </c>
      <c r="P27" s="126" t="s">
        <v>112</v>
      </c>
      <c r="Q27" s="65" t="str">
        <f t="shared" si="4"/>
        <v/>
      </c>
      <c r="R27" s="35" t="s">
        <v>73</v>
      </c>
      <c r="S27" s="36">
        <f t="shared" si="11"/>
        <v>44884</v>
      </c>
      <c r="T27" s="7" t="str">
        <f>IF(ISERROR(VLOOKUP(S27,'  '!$C$6:$E$371,3,FALSE)),IF(ISERROR(VLOOKUP(S27,' '!$A$1:$B$30,2,FALSE)),"",VLOOKUP(S27,' '!$A$1:$B$30,2,FALSE)),VLOOKUP(S27,'  '!$C$6:$E$371,3,FALSE))</f>
        <v/>
      </c>
      <c r="U27" s="65" t="str">
        <f t="shared" si="5"/>
        <v/>
      </c>
      <c r="V27" s="5" t="s">
        <v>68</v>
      </c>
      <c r="W27" s="27">
        <f t="shared" si="12"/>
        <v>44914</v>
      </c>
      <c r="X27" s="7"/>
      <c r="Y27" s="65">
        <v>51</v>
      </c>
    </row>
    <row r="28" spans="2:26" x14ac:dyDescent="0.2">
      <c r="B28" s="5" t="s">
        <v>70</v>
      </c>
      <c r="C28" s="27">
        <f t="shared" si="7"/>
        <v>44762</v>
      </c>
      <c r="D28" s="7" t="str">
        <f>IF(ISERROR(VLOOKUP(C28,'  '!$C$6:$E$371,3,FALSE)),IF(ISERROR(VLOOKUP(C28,' '!$A$1:$B$30,2,FALSE)),"",VLOOKUP(C28,' '!$A$1:$B$30,2,FALSE)),VLOOKUP(C28,'  '!$C$6:$E$371,3,FALSE))</f>
        <v/>
      </c>
      <c r="E28" s="62" t="str">
        <f t="shared" si="0"/>
        <v/>
      </c>
      <c r="F28" s="35" t="s">
        <v>73</v>
      </c>
      <c r="G28" s="36">
        <f t="shared" si="8"/>
        <v>44793</v>
      </c>
      <c r="H28" s="7" t="str">
        <f>IF(ISERROR(VLOOKUP(G28,'  '!$C$6:$E$371,3,FALSE)),IF(ISERROR(VLOOKUP(G28,' '!$A$1:$B$30,2,FALSE)),"",VLOOKUP(G28,' '!$A$1:$B$30,2,FALSE)),VLOOKUP(G28,'  '!$C$6:$E$371,3,FALSE))</f>
        <v/>
      </c>
      <c r="I28" s="8" t="str">
        <f t="shared" si="1"/>
        <v/>
      </c>
      <c r="J28" s="5" t="s">
        <v>69</v>
      </c>
      <c r="K28" s="27">
        <f t="shared" si="9"/>
        <v>44824</v>
      </c>
      <c r="L28" s="7" t="str">
        <f>IF(ISERROR(VLOOKUP(K28,'  '!$C$6:$E$371,3,FALSE)),IF(ISERROR(VLOOKUP(K28,' '!$A$1:$B$30,2,FALSE)),"",VLOOKUP(K28,' '!$A$1:$B$30,2,FALSE)),VLOOKUP(K28,'  '!$C$6:$E$371,3,FALSE))</f>
        <v/>
      </c>
      <c r="M28" s="65" t="str">
        <f t="shared" si="2"/>
        <v/>
      </c>
      <c r="N28" s="5" t="s">
        <v>71</v>
      </c>
      <c r="O28" s="27">
        <f t="shared" si="10"/>
        <v>44854</v>
      </c>
      <c r="P28" s="7" t="str">
        <f>IF(ISERROR(VLOOKUP(O28,'  '!$C$6:$E$371,3,FALSE)),IF(ISERROR(VLOOKUP(O28,' '!$A$1:$B$30,2,FALSE)),"",VLOOKUP(O28,' '!$A$1:$B$30,2,FALSE)),VLOOKUP(O28,'  '!$C$6:$E$371,3,FALSE))</f>
        <v/>
      </c>
      <c r="Q28" s="65" t="str">
        <f t="shared" si="4"/>
        <v/>
      </c>
      <c r="R28" s="35" t="s">
        <v>74</v>
      </c>
      <c r="S28" s="36">
        <f t="shared" si="11"/>
        <v>44885</v>
      </c>
      <c r="T28" s="34" t="str">
        <f>IF(ISERROR(VLOOKUP(S28,'  '!$C$6:$E$371,3,FALSE)),IF(ISERROR(VLOOKUP(S28,' '!$A$1:$B$30,2,FALSE)),"",VLOOKUP(S28,' '!$A$1:$B$30,2,FALSE)),VLOOKUP(S28,'  '!$C$6:$E$371,3,FALSE))</f>
        <v/>
      </c>
      <c r="U28" s="66" t="str">
        <f t="shared" si="5"/>
        <v/>
      </c>
      <c r="V28" s="5" t="s">
        <v>69</v>
      </c>
      <c r="W28" s="28">
        <f t="shared" si="12"/>
        <v>44915</v>
      </c>
      <c r="X28" s="7" t="s">
        <v>108</v>
      </c>
      <c r="Y28" s="65" t="str">
        <f t="shared" si="6"/>
        <v/>
      </c>
    </row>
    <row r="29" spans="2:26" x14ac:dyDescent="0.2">
      <c r="B29" s="5" t="s">
        <v>71</v>
      </c>
      <c r="C29" s="27">
        <f t="shared" si="7"/>
        <v>44763</v>
      </c>
      <c r="D29" s="7" t="str">
        <f>IF(ISERROR(VLOOKUP(C29,'  '!$C$6:$E$371,3,FALSE)),IF(ISERROR(VLOOKUP(C29,' '!$A$1:$B$30,2,FALSE)),"",VLOOKUP(C29,' '!$A$1:$B$30,2,FALSE)),VLOOKUP(C29,'  '!$C$6:$E$371,3,FALSE))</f>
        <v/>
      </c>
      <c r="E29" s="62" t="str">
        <f t="shared" si="0"/>
        <v/>
      </c>
      <c r="F29" s="35" t="s">
        <v>74</v>
      </c>
      <c r="G29" s="36">
        <f t="shared" si="8"/>
        <v>44794</v>
      </c>
      <c r="H29" s="34" t="str">
        <f>IF(ISERROR(VLOOKUP(G29,'  '!$C$6:$E$371,3,FALSE)),IF(ISERROR(VLOOKUP(G29,' '!$A$1:$B$30,2,FALSE)),"",VLOOKUP(G29,' '!$A$1:$B$30,2,FALSE)),VLOOKUP(G29,'  '!$C$6:$E$371,3,FALSE))</f>
        <v/>
      </c>
      <c r="I29" s="39" t="str">
        <f t="shared" si="1"/>
        <v/>
      </c>
      <c r="J29" s="5" t="s">
        <v>70</v>
      </c>
      <c r="K29" s="27">
        <f t="shared" si="9"/>
        <v>44825</v>
      </c>
      <c r="L29" s="126" t="s">
        <v>113</v>
      </c>
      <c r="M29" s="65" t="str">
        <f t="shared" si="2"/>
        <v/>
      </c>
      <c r="N29" s="5" t="s">
        <v>72</v>
      </c>
      <c r="O29" s="27">
        <f t="shared" si="10"/>
        <v>44855</v>
      </c>
      <c r="P29" s="7" t="str">
        <f>IF(ISERROR(VLOOKUP(O29,'  '!$C$6:$E$371,3,FALSE)),IF(ISERROR(VLOOKUP(O29,' '!$A$1:$B$30,2,FALSE)),"",VLOOKUP(O29,' '!$A$1:$B$30,2,FALSE)),VLOOKUP(O29,'  '!$C$6:$E$371,3,FALSE))</f>
        <v/>
      </c>
      <c r="Q29" s="65" t="str">
        <f t="shared" si="4"/>
        <v/>
      </c>
      <c r="R29" s="5" t="s">
        <v>68</v>
      </c>
      <c r="S29" s="27">
        <f t="shared" si="11"/>
        <v>44886</v>
      </c>
      <c r="T29" s="7" t="str">
        <f>IF(ISERROR(VLOOKUP(S29,'  '!$C$6:$E$371,3,FALSE)),IF(ISERROR(VLOOKUP(S29,' '!$A$1:$B$30,2,FALSE)),"",VLOOKUP(S29,' '!$A$1:$B$30,2,FALSE)),VLOOKUP(S29,'  '!$C$6:$E$371,3,FALSE))</f>
        <v/>
      </c>
      <c r="U29" s="65">
        <v>47</v>
      </c>
      <c r="V29" s="5" t="s">
        <v>70</v>
      </c>
      <c r="W29" s="27">
        <f t="shared" si="12"/>
        <v>44916</v>
      </c>
      <c r="X29" s="7" t="s">
        <v>102</v>
      </c>
      <c r="Y29" s="65" t="str">
        <f t="shared" si="6"/>
        <v/>
      </c>
    </row>
    <row r="30" spans="2:26" x14ac:dyDescent="0.2">
      <c r="B30" s="5" t="s">
        <v>72</v>
      </c>
      <c r="C30" s="27">
        <f t="shared" si="7"/>
        <v>44764</v>
      </c>
      <c r="D30" s="7" t="str">
        <f>IF(ISERROR(VLOOKUP(C30,'  '!$C$6:$E$371,3,FALSE)),IF(ISERROR(VLOOKUP(C30,' '!$A$1:$B$30,2,FALSE)),"",VLOOKUP(C30,' '!$A$1:$B$30,2,FALSE)),VLOOKUP(C30,'  '!$C$6:$E$371,3,FALSE))</f>
        <v/>
      </c>
      <c r="E30" s="62" t="str">
        <f t="shared" si="0"/>
        <v/>
      </c>
      <c r="F30" s="5" t="s">
        <v>68</v>
      </c>
      <c r="G30" s="27">
        <f t="shared" si="8"/>
        <v>44795</v>
      </c>
      <c r="H30" s="7" t="str">
        <f>IF(ISERROR(VLOOKUP(G30,'  '!$C$6:$E$371,3,FALSE)),IF(ISERROR(VLOOKUP(G30,' '!$A$1:$B$30,2,FALSE)),"",VLOOKUP(G30,' '!$A$1:$B$30,2,FALSE)),VLOOKUP(G30,'  '!$C$6:$E$371,3,FALSE))</f>
        <v/>
      </c>
      <c r="I30" s="65">
        <v>34</v>
      </c>
      <c r="J30" s="5" t="s">
        <v>71</v>
      </c>
      <c r="K30" s="27">
        <f t="shared" si="9"/>
        <v>44826</v>
      </c>
      <c r="L30" s="7" t="str">
        <f>IF(ISERROR(VLOOKUP(K30,'  '!$C$6:$E$371,3,FALSE)),IF(ISERROR(VLOOKUP(K30,' '!$A$1:$B$30,2,FALSE)),"",VLOOKUP(K30,' '!$A$1:$B$30,2,FALSE)),VLOOKUP(K30,'  '!$C$6:$E$371,3,FALSE))</f>
        <v/>
      </c>
      <c r="M30" s="65" t="str">
        <f t="shared" si="2"/>
        <v/>
      </c>
      <c r="N30" s="35" t="s">
        <v>73</v>
      </c>
      <c r="O30" s="36">
        <f t="shared" si="10"/>
        <v>44856</v>
      </c>
      <c r="P30" s="7" t="str">
        <f>IF(ISERROR(VLOOKUP(O30,'  '!$C$6:$E$371,3,FALSE)),IF(ISERROR(VLOOKUP(O30,' '!$A$1:$B$30,2,FALSE)),"",VLOOKUP(O30,' '!$A$1:$B$30,2,FALSE)),VLOOKUP(O30,'  '!$C$6:$E$371,3,FALSE))</f>
        <v/>
      </c>
      <c r="Q30" s="65" t="str">
        <f t="shared" si="4"/>
        <v/>
      </c>
      <c r="R30" s="5" t="s">
        <v>69</v>
      </c>
      <c r="S30" s="27">
        <f t="shared" si="11"/>
        <v>44887</v>
      </c>
      <c r="T30" s="7" t="str">
        <f>IF(ISERROR(VLOOKUP(S30,'  '!$C$6:$E$371,3,FALSE)),IF(ISERROR(VLOOKUP(S30,' '!$A$1:$B$30,2,FALSE)),"",VLOOKUP(S30,' '!$A$1:$B$30,2,FALSE)),VLOOKUP(S30,'  '!$C$6:$E$371,3,FALSE))</f>
        <v/>
      </c>
      <c r="U30" s="65" t="str">
        <f t="shared" si="5"/>
        <v/>
      </c>
      <c r="V30" s="5" t="s">
        <v>71</v>
      </c>
      <c r="W30" s="27">
        <f t="shared" si="12"/>
        <v>44917</v>
      </c>
      <c r="X30" s="81" t="s">
        <v>64</v>
      </c>
      <c r="Y30" s="82" t="str">
        <f t="shared" si="6"/>
        <v/>
      </c>
    </row>
    <row r="31" spans="2:26" x14ac:dyDescent="0.2">
      <c r="B31" s="29" t="s">
        <v>73</v>
      </c>
      <c r="C31" s="30">
        <f t="shared" si="7"/>
        <v>44765</v>
      </c>
      <c r="D31" s="7" t="str">
        <f>IF(ISERROR(VLOOKUP(C31,'  '!$C$6:$E$371,3,FALSE)),IF(ISERROR(VLOOKUP(C31,' '!$A$1:$B$30,2,FALSE)),"",VLOOKUP(C31,' '!$A$1:$B$30,2,FALSE)),VLOOKUP(C31,'  '!$C$6:$E$371,3,FALSE))</f>
        <v/>
      </c>
      <c r="E31" s="62" t="str">
        <f t="shared" si="0"/>
        <v/>
      </c>
      <c r="F31" s="5" t="s">
        <v>69</v>
      </c>
      <c r="G31" s="27">
        <f t="shared" si="8"/>
        <v>44796</v>
      </c>
      <c r="H31" s="138" t="s">
        <v>109</v>
      </c>
      <c r="I31" s="87" t="str">
        <f t="shared" si="1"/>
        <v/>
      </c>
      <c r="J31" s="5" t="s">
        <v>72</v>
      </c>
      <c r="K31" s="27">
        <f t="shared" si="9"/>
        <v>44827</v>
      </c>
      <c r="L31" s="7" t="str">
        <f>IF(ISERROR(VLOOKUP(K31,'  '!$C$6:$E$371,3,FALSE)),IF(ISERROR(VLOOKUP(K31,' '!$A$1:$B$30,2,FALSE)),"",VLOOKUP(K31,' '!$A$1:$B$30,2,FALSE)),VLOOKUP(K31,'  '!$C$6:$E$371,3,FALSE))</f>
        <v/>
      </c>
      <c r="M31" s="65" t="str">
        <f t="shared" si="2"/>
        <v/>
      </c>
      <c r="N31" s="35" t="s">
        <v>74</v>
      </c>
      <c r="O31" s="36">
        <f t="shared" si="10"/>
        <v>44857</v>
      </c>
      <c r="P31" s="34" t="str">
        <f>IF(ISERROR(VLOOKUP(O31,'  '!$C$6:$E$371,3,FALSE)),IF(ISERROR(VLOOKUP(O31,' '!$A$1:$B$30,2,FALSE)),"",VLOOKUP(O31,' '!$A$1:$B$30,2,FALSE)),VLOOKUP(O31,'  '!$C$6:$E$371,3,FALSE))</f>
        <v/>
      </c>
      <c r="Q31" s="66" t="str">
        <f t="shared" si="4"/>
        <v/>
      </c>
      <c r="R31" s="5" t="s">
        <v>70</v>
      </c>
      <c r="S31" s="27">
        <f t="shared" si="11"/>
        <v>44888</v>
      </c>
      <c r="T31" s="125" t="s">
        <v>105</v>
      </c>
      <c r="U31" s="65" t="str">
        <f t="shared" si="5"/>
        <v/>
      </c>
      <c r="V31" s="5" t="s">
        <v>72</v>
      </c>
      <c r="W31" s="27">
        <f t="shared" si="12"/>
        <v>44918</v>
      </c>
      <c r="X31" s="81" t="str">
        <f>IF(ISERROR(VLOOKUP(W31,'  '!$C$6:$E$371,3,FALSE)),IF(ISERROR(VLOOKUP(W31,' '!$A$1:$B$30,2,FALSE)),"",VLOOKUP(W31,' '!$A$1:$B$30,2,FALSE)),VLOOKUP(W31,'  '!$C$6:$E$371,3,FALSE))</f>
        <v/>
      </c>
      <c r="Y31" s="82" t="str">
        <f t="shared" si="6"/>
        <v/>
      </c>
    </row>
    <row r="32" spans="2:26" x14ac:dyDescent="0.2">
      <c r="B32" s="29" t="s">
        <v>74</v>
      </c>
      <c r="C32" s="30">
        <f t="shared" si="7"/>
        <v>44766</v>
      </c>
      <c r="D32" s="34" t="str">
        <f>IF(ISERROR(VLOOKUP(C32,'  '!$C$6:$E$371,3,FALSE)),IF(ISERROR(VLOOKUP(C32,' '!$A$1:$B$30,2,FALSE)),"",VLOOKUP(C32,' '!$A$1:$B$30,2,FALSE)),VLOOKUP(C32,'  '!$C$6:$E$371,3,FALSE))</f>
        <v/>
      </c>
      <c r="E32" s="64" t="str">
        <f t="shared" si="0"/>
        <v/>
      </c>
      <c r="F32" s="5" t="s">
        <v>70</v>
      </c>
      <c r="G32" s="27">
        <f t="shared" si="8"/>
        <v>44797</v>
      </c>
      <c r="H32" s="139"/>
      <c r="I32" s="88"/>
      <c r="J32" s="35" t="s">
        <v>73</v>
      </c>
      <c r="K32" s="36">
        <f t="shared" si="9"/>
        <v>44828</v>
      </c>
      <c r="L32" s="7" t="str">
        <f>IF(ISERROR(VLOOKUP(K32,'  '!$C$6:$E$371,3,FALSE)),IF(ISERROR(VLOOKUP(K32,' '!$A$1:$B$30,2,FALSE)),"",VLOOKUP(K32,' '!$A$1:$B$30,2,FALSE)),VLOOKUP(K32,'  '!$C$6:$E$371,3,FALSE))</f>
        <v/>
      </c>
      <c r="M32" s="65" t="str">
        <f t="shared" si="2"/>
        <v/>
      </c>
      <c r="N32" s="5" t="s">
        <v>68</v>
      </c>
      <c r="O32" s="27">
        <f t="shared" si="10"/>
        <v>44858</v>
      </c>
      <c r="P32" s="7" t="str">
        <f>IF(ISERROR(VLOOKUP(O32,'  '!$C$6:$E$371,3,FALSE)),IF(ISERROR(VLOOKUP(O32,' '!$A$1:$B$30,2,FALSE)),"",VLOOKUP(O32,' '!$A$1:$B$30,2,FALSE)),VLOOKUP(O32,'  '!$C$6:$E$371,3,FALSE))</f>
        <v/>
      </c>
      <c r="Q32" s="65">
        <v>43</v>
      </c>
      <c r="R32" s="5" t="s">
        <v>71</v>
      </c>
      <c r="S32" s="27">
        <f t="shared" si="11"/>
        <v>44889</v>
      </c>
      <c r="T32" s="7" t="str">
        <f>IF(ISERROR(VLOOKUP(S32,'  '!$C$6:$E$371,3,FALSE)),IF(ISERROR(VLOOKUP(S32,' '!$A$1:$B$30,2,FALSE)),"",VLOOKUP(S32,' '!$A$1:$B$30,2,FALSE)),VLOOKUP(S32,'  '!$C$6:$E$371,3,FALSE))</f>
        <v/>
      </c>
      <c r="U32" s="65" t="str">
        <f t="shared" si="5"/>
        <v/>
      </c>
      <c r="V32" s="35" t="s">
        <v>73</v>
      </c>
      <c r="W32" s="36">
        <f t="shared" si="12"/>
        <v>44919</v>
      </c>
      <c r="X32" s="81" t="s">
        <v>59</v>
      </c>
      <c r="Y32" s="82" t="str">
        <f t="shared" si="6"/>
        <v/>
      </c>
    </row>
    <row r="33" spans="1:27" x14ac:dyDescent="0.2">
      <c r="B33" s="5" t="s">
        <v>68</v>
      </c>
      <c r="C33" s="27">
        <f t="shared" si="7"/>
        <v>44767</v>
      </c>
      <c r="D33" s="7" t="str">
        <f>IF(ISERROR(VLOOKUP(C33,'  '!$C$6:$E$371,3,FALSE)),IF(ISERROR(VLOOKUP(C33,' '!$A$1:$B$30,2,FALSE)),"",VLOOKUP(C33,' '!$A$1:$B$30,2,FALSE)),VLOOKUP(C33,'  '!$C$6:$E$371,3,FALSE))</f>
        <v/>
      </c>
      <c r="E33" s="62">
        <v>30</v>
      </c>
      <c r="F33" s="5" t="s">
        <v>71</v>
      </c>
      <c r="G33" s="27">
        <f t="shared" si="8"/>
        <v>44798</v>
      </c>
      <c r="H33" s="7" t="str">
        <f>IF(ISERROR(VLOOKUP(G33,'  '!$C$6:$E$371,3,FALSE)),IF(ISERROR(VLOOKUP(G33,' '!$A$1:$B$30,2,FALSE)),"",VLOOKUP(G33,' '!$A$1:$B$30,2,FALSE)),VLOOKUP(G33,'  '!$C$6:$E$371,3,FALSE))</f>
        <v/>
      </c>
      <c r="I33" s="65" t="str">
        <f t="shared" si="1"/>
        <v/>
      </c>
      <c r="J33" s="35" t="s">
        <v>74</v>
      </c>
      <c r="K33" s="36">
        <f t="shared" si="9"/>
        <v>44829</v>
      </c>
      <c r="L33" s="34" t="str">
        <f>IF(ISERROR(VLOOKUP(K33,'  '!$C$6:$E$371,3,FALSE)),IF(ISERROR(VLOOKUP(K33,' '!$A$1:$B$30,2,FALSE)),"",VLOOKUP(K33,' '!$A$1:$B$30,2,FALSE)),VLOOKUP(K33,'  '!$C$6:$E$371,3,FALSE))</f>
        <v/>
      </c>
      <c r="M33" s="66" t="str">
        <f t="shared" si="2"/>
        <v/>
      </c>
      <c r="N33" s="5" t="s">
        <v>69</v>
      </c>
      <c r="O33" s="27">
        <f t="shared" si="10"/>
        <v>44859</v>
      </c>
      <c r="P33" s="7" t="str">
        <f>IF(ISERROR(VLOOKUP(O33,'  '!$C$6:$E$371,3,FALSE)),IF(ISERROR(VLOOKUP(O33,' '!$A$1:$B$30,2,FALSE)),"",VLOOKUP(O33,' '!$A$1:$B$30,2,FALSE)),VLOOKUP(O33,'  '!$C$6:$E$371,3,FALSE))</f>
        <v/>
      </c>
      <c r="Q33" s="65" t="str">
        <f t="shared" si="4"/>
        <v/>
      </c>
      <c r="R33" s="5" t="s">
        <v>72</v>
      </c>
      <c r="S33" s="27">
        <f t="shared" si="11"/>
        <v>44890</v>
      </c>
      <c r="T33" s="7" t="str">
        <f>IF(ISERROR(VLOOKUP(S33,'  '!$C$6:$E$371,3,FALSE)),IF(ISERROR(VLOOKUP(S33,' '!$A$1:$B$30,2,FALSE)),"",VLOOKUP(S33,' '!$A$1:$B$30,2,FALSE)),VLOOKUP(S33,'  '!$C$6:$E$371,3,FALSE))</f>
        <v/>
      </c>
      <c r="U33" s="65" t="str">
        <f t="shared" si="5"/>
        <v/>
      </c>
      <c r="V33" s="35" t="s">
        <v>74</v>
      </c>
      <c r="W33" s="36">
        <f t="shared" si="12"/>
        <v>44920</v>
      </c>
      <c r="X33" s="81" t="s">
        <v>60</v>
      </c>
      <c r="Y33" s="82" t="str">
        <f t="shared" si="6"/>
        <v/>
      </c>
    </row>
    <row r="34" spans="1:27" x14ac:dyDescent="0.2">
      <c r="B34" s="5" t="s">
        <v>69</v>
      </c>
      <c r="C34" s="27">
        <f t="shared" si="7"/>
        <v>44768</v>
      </c>
      <c r="D34" s="7" t="str">
        <f>IF(ISERROR(VLOOKUP(C34,'  '!$C$6:$E$371,3,FALSE)),IF(ISERROR(VLOOKUP(C34,' '!$A$1:$B$30,2,FALSE)),"",VLOOKUP(C34,' '!$A$1:$B$30,2,FALSE)),VLOOKUP(C34,'  '!$C$6:$E$371,3,FALSE))</f>
        <v/>
      </c>
      <c r="E34" s="62" t="str">
        <f t="shared" si="0"/>
        <v/>
      </c>
      <c r="F34" s="5" t="s">
        <v>72</v>
      </c>
      <c r="G34" s="27">
        <f t="shared" si="8"/>
        <v>44799</v>
      </c>
      <c r="H34" s="7" t="str">
        <f>IF(ISERROR(VLOOKUP(G34,'  '!$C$6:$E$371,3,FALSE)),IF(ISERROR(VLOOKUP(G34,' '!$A$1:$B$30,2,FALSE)),"",VLOOKUP(G34,' '!$A$1:$B$30,2,FALSE)),VLOOKUP(G34,'  '!$C$6:$E$371,3,FALSE))</f>
        <v/>
      </c>
      <c r="I34" s="65" t="str">
        <f t="shared" si="1"/>
        <v/>
      </c>
      <c r="J34" s="5" t="s">
        <v>68</v>
      </c>
      <c r="K34" s="27">
        <f t="shared" si="9"/>
        <v>44830</v>
      </c>
      <c r="L34" s="7" t="str">
        <f>IF(ISERROR(VLOOKUP(K34,'  '!$C$6:$E$371,3,FALSE)),IF(ISERROR(VLOOKUP(K34,' '!$A$1:$B$30,2,FALSE)),"",VLOOKUP(K34,' '!$A$1:$B$30,2,FALSE)),VLOOKUP(K34,'  '!$C$6:$E$371,3,FALSE))</f>
        <v/>
      </c>
      <c r="M34" s="65">
        <v>39</v>
      </c>
      <c r="N34" s="5" t="s">
        <v>70</v>
      </c>
      <c r="O34" s="27">
        <f t="shared" si="10"/>
        <v>44860</v>
      </c>
      <c r="P34" s="125" t="s">
        <v>105</v>
      </c>
      <c r="Q34" s="65" t="str">
        <f t="shared" si="4"/>
        <v/>
      </c>
      <c r="R34" s="35" t="s">
        <v>73</v>
      </c>
      <c r="S34" s="36">
        <f t="shared" si="11"/>
        <v>44891</v>
      </c>
      <c r="T34" s="7" t="str">
        <f>IF(ISERROR(VLOOKUP(S34,'  '!$C$6:$E$371,3,FALSE)),IF(ISERROR(VLOOKUP(S34,' '!$A$1:$B$30,2,FALSE)),"",VLOOKUP(S34,' '!$A$1:$B$30,2,FALSE)),VLOOKUP(S34,'  '!$C$6:$E$371,3,FALSE))</f>
        <v/>
      </c>
      <c r="U34" s="65" t="str">
        <f t="shared" si="5"/>
        <v/>
      </c>
      <c r="V34" s="5" t="s">
        <v>68</v>
      </c>
      <c r="W34" s="27">
        <f t="shared" si="12"/>
        <v>44921</v>
      </c>
      <c r="X34" s="81" t="s">
        <v>61</v>
      </c>
      <c r="Y34" s="82">
        <v>52</v>
      </c>
    </row>
    <row r="35" spans="1:27" x14ac:dyDescent="0.2">
      <c r="B35" s="5" t="s">
        <v>70</v>
      </c>
      <c r="C35" s="27">
        <f t="shared" si="7"/>
        <v>44769</v>
      </c>
      <c r="D35" s="7" t="str">
        <f>IF(ISERROR(VLOOKUP(C35,'  '!$C$6:$E$371,3,FALSE)),IF(ISERROR(VLOOKUP(C35,' '!$A$1:$B$30,2,FALSE)),"",VLOOKUP(C35,' '!$A$1:$B$30,2,FALSE)),VLOOKUP(C35,'  '!$C$6:$E$371,3,FALSE))</f>
        <v/>
      </c>
      <c r="E35" s="62" t="str">
        <f t="shared" si="0"/>
        <v/>
      </c>
      <c r="F35" s="35" t="s">
        <v>73</v>
      </c>
      <c r="G35" s="36">
        <f t="shared" si="8"/>
        <v>44800</v>
      </c>
      <c r="H35" s="7" t="str">
        <f>IF(ISERROR(VLOOKUP(G35,'  '!$C$6:$E$371,3,FALSE)),IF(ISERROR(VLOOKUP(G35,' '!$A$1:$B$30,2,FALSE)),"",VLOOKUP(G35,' '!$A$1:$B$30,2,FALSE)),VLOOKUP(G35,'  '!$C$6:$E$371,3,FALSE))</f>
        <v/>
      </c>
      <c r="I35" s="65" t="str">
        <f t="shared" si="1"/>
        <v/>
      </c>
      <c r="J35" s="5" t="s">
        <v>69</v>
      </c>
      <c r="K35" s="27">
        <f t="shared" si="9"/>
        <v>44831</v>
      </c>
      <c r="L35" s="7" t="str">
        <f>IF(ISERROR(VLOOKUP(K35,'  '!$C$6:$E$371,3,FALSE)),IF(ISERROR(VLOOKUP(K35,' '!$A$1:$B$30,2,FALSE)),"",VLOOKUP(K35,' '!$A$1:$B$30,2,FALSE)),VLOOKUP(K35,'  '!$C$6:$E$371,3,FALSE))</f>
        <v/>
      </c>
      <c r="M35" s="65" t="str">
        <f t="shared" si="2"/>
        <v/>
      </c>
      <c r="N35" s="5" t="s">
        <v>71</v>
      </c>
      <c r="O35" s="27">
        <f t="shared" si="10"/>
        <v>44861</v>
      </c>
      <c r="P35" s="7" t="str">
        <f>IF(ISERROR(VLOOKUP(O35,'  '!$C$6:$E$371,3,FALSE)),IF(ISERROR(VLOOKUP(O35,' '!$A$1:$B$30,2,FALSE)),"",VLOOKUP(O35,' '!$A$1:$B$30,2,FALSE)),VLOOKUP(O35,'  '!$C$6:$E$371,3,FALSE))</f>
        <v/>
      </c>
      <c r="Q35" s="65" t="str">
        <f t="shared" si="4"/>
        <v/>
      </c>
      <c r="R35" s="35" t="s">
        <v>74</v>
      </c>
      <c r="S35" s="36">
        <f t="shared" si="11"/>
        <v>44892</v>
      </c>
      <c r="T35" s="34" t="str">
        <f>IF(ISERROR(VLOOKUP(S35,'  '!$C$6:$E$371,3,FALSE)),IF(ISERROR(VLOOKUP(S35,' '!$A$1:$B$30,2,FALSE)),"",VLOOKUP(S35,' '!$A$1:$B$30,2,FALSE)),VLOOKUP(S35,'  '!$C$6:$E$371,3,FALSE))</f>
        <v/>
      </c>
      <c r="U35" s="66" t="str">
        <f t="shared" si="5"/>
        <v/>
      </c>
      <c r="V35" s="5" t="s">
        <v>69</v>
      </c>
      <c r="W35" s="27">
        <f t="shared" si="12"/>
        <v>44922</v>
      </c>
      <c r="X35" s="81" t="str">
        <f>IF(ISERROR(VLOOKUP(W35,'  '!$C$6:$E$371,3,FALSE)),IF(ISERROR(VLOOKUP(W35,' '!$A$1:$B$30,2,FALSE)),"",VLOOKUP(W35,' '!$A$1:$B$30,2,FALSE)),VLOOKUP(W35,'  '!$C$6:$E$371,3,FALSE))</f>
        <v/>
      </c>
      <c r="Y35" s="83" t="str">
        <f t="shared" si="6"/>
        <v/>
      </c>
    </row>
    <row r="36" spans="1:27" x14ac:dyDescent="0.2">
      <c r="B36" s="5" t="s">
        <v>71</v>
      </c>
      <c r="C36" s="27">
        <f t="shared" si="7"/>
        <v>44770</v>
      </c>
      <c r="D36" s="7" t="str">
        <f>IF(ISERROR(VLOOKUP(C36,'  '!$C$6:$E$371,3,FALSE)),IF(ISERROR(VLOOKUP(C36,' '!$A$1:$B$30,2,FALSE)),"",VLOOKUP(C36,' '!$A$1:$B$30,2,FALSE)),VLOOKUP(C36,'  '!$C$6:$E$371,3,FALSE))</f>
        <v/>
      </c>
      <c r="E36" s="62" t="str">
        <f t="shared" si="0"/>
        <v/>
      </c>
      <c r="F36" s="35" t="s">
        <v>74</v>
      </c>
      <c r="G36" s="36">
        <f t="shared" si="8"/>
        <v>44801</v>
      </c>
      <c r="H36" s="34" t="str">
        <f>IF(ISERROR(VLOOKUP(G36,'  '!$C$6:$E$371,3,FALSE)),IF(ISERROR(VLOOKUP(G36,' '!$A$1:$B$30,2,FALSE)),"",VLOOKUP(G36,' '!$A$1:$B$30,2,FALSE)),VLOOKUP(G36,'  '!$C$6:$E$371,3,FALSE))</f>
        <v/>
      </c>
      <c r="I36" s="66" t="str">
        <f t="shared" si="1"/>
        <v/>
      </c>
      <c r="J36" s="5" t="s">
        <v>70</v>
      </c>
      <c r="K36" s="27">
        <f t="shared" si="9"/>
        <v>44832</v>
      </c>
      <c r="L36" s="126" t="s">
        <v>112</v>
      </c>
      <c r="M36" s="65" t="str">
        <f t="shared" si="2"/>
        <v/>
      </c>
      <c r="N36" s="5" t="s">
        <v>72</v>
      </c>
      <c r="O36" s="27">
        <f t="shared" si="10"/>
        <v>44862</v>
      </c>
      <c r="P36" s="7" t="str">
        <f>IF(ISERROR(VLOOKUP(O36,'  '!$C$6:$E$371,3,FALSE)),IF(ISERROR(VLOOKUP(O36,' '!$A$1:$B$30,2,FALSE)),"",VLOOKUP(O36,' '!$A$1:$B$30,2,FALSE)),VLOOKUP(O36,'  '!$C$6:$E$371,3,FALSE))</f>
        <v/>
      </c>
      <c r="Q36" s="65" t="str">
        <f t="shared" si="4"/>
        <v/>
      </c>
      <c r="R36" s="9" t="s">
        <v>68</v>
      </c>
      <c r="S36" s="27">
        <f t="shared" si="11"/>
        <v>44893</v>
      </c>
      <c r="T36" s="7" t="str">
        <f>IF(ISERROR(VLOOKUP(S36,'  '!$C$6:$E$371,3,FALSE)),IF(ISERROR(VLOOKUP(S36,' '!$A$1:$B$30,2,FALSE)),"",VLOOKUP(S36,' '!$A$1:$B$30,2,FALSE)),VLOOKUP(S36,'  '!$C$6:$E$371,3,FALSE))</f>
        <v/>
      </c>
      <c r="U36" s="65">
        <v>48</v>
      </c>
      <c r="V36" s="5" t="s">
        <v>70</v>
      </c>
      <c r="W36" s="27">
        <f t="shared" si="12"/>
        <v>44923</v>
      </c>
      <c r="X36" s="81" t="str">
        <f>IF(ISERROR(VLOOKUP(W36,'  '!$C$6:$E$371,3,FALSE)),IF(ISERROR(VLOOKUP(W36,' '!$A$1:$B$30,2,FALSE)),"",VLOOKUP(W36,' '!$A$1:$B$30,2,FALSE)),VLOOKUP(W36,'  '!$C$6:$E$371,3,FALSE))</f>
        <v/>
      </c>
      <c r="Y36" s="83" t="str">
        <f t="shared" si="6"/>
        <v/>
      </c>
    </row>
    <row r="37" spans="1:27" x14ac:dyDescent="0.2">
      <c r="B37" s="5" t="s">
        <v>72</v>
      </c>
      <c r="C37" s="27">
        <f>IF(C36="","",IF(DAY(C36)&gt;DAY(C36+1),"",C36+1))</f>
        <v>44771</v>
      </c>
      <c r="D37" s="7" t="str">
        <f>IF(ISERROR(VLOOKUP(C37,'  '!$C$6:$E$371,3,FALSE)),IF(ISERROR(VLOOKUP(C37,' '!$A$1:$B$30,2,FALSE)),"",VLOOKUP(C37,' '!$A$1:$B$30,2,FALSE)),VLOOKUP(C37,'  '!$C$6:$E$371,3,FALSE))</f>
        <v/>
      </c>
      <c r="E37" s="62" t="str">
        <f t="shared" si="0"/>
        <v/>
      </c>
      <c r="F37" s="5" t="s">
        <v>68</v>
      </c>
      <c r="G37" s="27">
        <f>IF(G36="","",IF(DAY(G36)&gt;DAY(G36+1),"",G36+1))</f>
        <v>44802</v>
      </c>
      <c r="H37" s="7" t="str">
        <f>IF(ISERROR(VLOOKUP(G37,'  '!$C$6:$E$371,3,FALSE)),IF(ISERROR(VLOOKUP(G37,' '!$A$1:$B$30,2,FALSE)),"",VLOOKUP(G37,' '!$A$1:$B$30,2,FALSE)),VLOOKUP(G37,'  '!$C$6:$E$371,3,FALSE))</f>
        <v/>
      </c>
      <c r="I37" s="65">
        <v>35</v>
      </c>
      <c r="J37" s="5" t="s">
        <v>71</v>
      </c>
      <c r="K37" s="27">
        <f>IF(K36="","",IF(DAY(K36)&gt;DAY(K36+1),"",K36+1))</f>
        <v>44833</v>
      </c>
      <c r="L37" s="7" t="str">
        <f>IF(ISERROR(VLOOKUP(K37,'  '!$C$6:$E$371,3,FALSE)),IF(ISERROR(VLOOKUP(K37,' '!$A$1:$B$30,2,FALSE)),"",VLOOKUP(K37,' '!$A$1:$B$30,2,FALSE)),VLOOKUP(K37,'  '!$C$6:$E$371,3,FALSE))</f>
        <v/>
      </c>
      <c r="M37" s="65" t="str">
        <f t="shared" si="2"/>
        <v/>
      </c>
      <c r="N37" s="35" t="s">
        <v>73</v>
      </c>
      <c r="O37" s="36">
        <f>IF(O36="","",IF(DAY(O36)&gt;DAY(O36+1),"",O36+1))</f>
        <v>44863</v>
      </c>
      <c r="P37" s="7" t="str">
        <f>IF(ISERROR(VLOOKUP(O37,'  '!$C$6:$E$371,3,FALSE)),IF(ISERROR(VLOOKUP(O37,' '!$A$1:$B$30,2,FALSE)),"",VLOOKUP(O37,' '!$A$1:$B$30,2,FALSE)),VLOOKUP(O37,'  '!$C$6:$E$371,3,FALSE))</f>
        <v/>
      </c>
      <c r="Q37" s="65" t="str">
        <f t="shared" si="4"/>
        <v/>
      </c>
      <c r="R37" s="9" t="s">
        <v>69</v>
      </c>
      <c r="S37" s="27">
        <f>IF(S36="","",IF(DAY(S36)&gt;DAY(S36+1),"",S36+1))</f>
        <v>44894</v>
      </c>
      <c r="T37" s="158" t="s">
        <v>107</v>
      </c>
      <c r="U37" s="49" t="str">
        <f t="shared" si="5"/>
        <v/>
      </c>
      <c r="V37" s="5" t="s">
        <v>71</v>
      </c>
      <c r="W37" s="27">
        <f>IF(W36="","",IF(DAY(W36)&gt;DAY(W36+1),"",W36+1))</f>
        <v>44924</v>
      </c>
      <c r="X37" s="81" t="str">
        <f>IF(ISERROR(VLOOKUP(W37,'  '!$C$6:$E$371,3,FALSE)),IF(ISERROR(VLOOKUP(W37,' '!$A$1:$B$30,2,FALSE)),"",VLOOKUP(W37,' '!$A$1:$B$30,2,FALSE)),VLOOKUP(W37,'  '!$C$6:$E$371,3,FALSE))</f>
        <v/>
      </c>
      <c r="Y37" s="83" t="str">
        <f t="shared" si="6"/>
        <v/>
      </c>
    </row>
    <row r="38" spans="1:27" x14ac:dyDescent="0.2">
      <c r="B38" s="35" t="s">
        <v>73</v>
      </c>
      <c r="C38" s="37">
        <f t="shared" ref="C38:C39" si="13">IF(C37="","",IF(DAY(C37)&gt;DAY(C37+1),"",C37+1))</f>
        <v>44772</v>
      </c>
      <c r="D38" s="33" t="str">
        <f>IF(ISERROR(VLOOKUP(C38,'  '!$C$6:$E$371,3,FALSE)),IF(ISERROR(VLOOKUP(C38,' '!$A$1:$B$30,2,FALSE)),"",VLOOKUP(C38,' '!$A$1:$B$30,2,FALSE)),VLOOKUP(C38,'  '!$C$6:$E$371,3,FALSE))</f>
        <v/>
      </c>
      <c r="E38" s="62" t="str">
        <f t="shared" si="0"/>
        <v/>
      </c>
      <c r="F38" s="5" t="s">
        <v>69</v>
      </c>
      <c r="G38" s="27">
        <f t="shared" ref="G38:G39" si="14">IF(G37="","",IF(DAY(G37)&gt;DAY(G37+1),"",G37+1))</f>
        <v>44803</v>
      </c>
      <c r="H38" s="7" t="str">
        <f>IF(ISERROR(VLOOKUP(G38,'  '!$C$6:$E$371,3,FALSE)),IF(ISERROR(VLOOKUP(G38,' '!$A$1:$B$30,2,FALSE)),"",VLOOKUP(G38,' '!$A$1:$B$30,2,FALSE)),VLOOKUP(G38,'  '!$C$6:$E$371,3,FALSE))</f>
        <v/>
      </c>
      <c r="I38" s="65" t="str">
        <f t="shared" si="1"/>
        <v/>
      </c>
      <c r="J38" s="5" t="s">
        <v>72</v>
      </c>
      <c r="K38" s="27">
        <f t="shared" ref="K38:K39" si="15">IF(K37="","",IF(DAY(K37)&gt;DAY(K37+1),"",K37+1))</f>
        <v>44834</v>
      </c>
      <c r="L38" s="7" t="str">
        <f>IF(ISERROR(VLOOKUP(K38,'  '!$C$6:$E$371,3,FALSE)),IF(ISERROR(VLOOKUP(K38,' '!$A$1:$B$30,2,FALSE)),"",VLOOKUP(K38,' '!$A$1:$B$30,2,FALSE)),VLOOKUP(K38,'  '!$C$6:$E$371,3,FALSE))</f>
        <v/>
      </c>
      <c r="M38" s="65" t="str">
        <f t="shared" si="2"/>
        <v/>
      </c>
      <c r="N38" s="35" t="s">
        <v>74</v>
      </c>
      <c r="O38" s="36">
        <f t="shared" ref="O38:O39" si="16">IF(O37="","",IF(DAY(O37)&gt;DAY(O37+1),"",O37+1))</f>
        <v>44864</v>
      </c>
      <c r="P38" s="34" t="str">
        <f>IF(ISERROR(VLOOKUP(O38,'  '!$C$6:$E$371,3,FALSE)),IF(ISERROR(VLOOKUP(O38,' '!$A$1:$B$30,2,FALSE)),"",VLOOKUP(O38,' '!$A$1:$B$30,2,FALSE)),VLOOKUP(O38,'  '!$C$6:$E$371,3,FALSE))</f>
        <v/>
      </c>
      <c r="Q38" s="66" t="str">
        <f t="shared" si="4"/>
        <v/>
      </c>
      <c r="R38" s="9" t="s">
        <v>70</v>
      </c>
      <c r="S38" s="27">
        <f t="shared" ref="S38:S39" si="17">IF(S37="","",IF(DAY(S37)&gt;DAY(S37+1),"",S37+1))</f>
        <v>44895</v>
      </c>
      <c r="T38" s="159"/>
      <c r="U38" s="48" t="str">
        <f t="shared" si="5"/>
        <v/>
      </c>
      <c r="V38" s="5" t="s">
        <v>72</v>
      </c>
      <c r="W38" s="27">
        <f t="shared" ref="W38:W39" si="18">IF(W37="","",IF(DAY(W37)&gt;DAY(W37+1),"",W37+1))</f>
        <v>44925</v>
      </c>
      <c r="X38" s="81" t="str">
        <f>IF(ISERROR(VLOOKUP(W38,'  '!$C$6:$E$371,3,FALSE)),IF(ISERROR(VLOOKUP(W38,' '!$A$1:$B$30,2,FALSE)),"",VLOOKUP(W38,' '!$A$1:$B$30,2,FALSE)),VLOOKUP(W38,'  '!$C$6:$E$371,3,FALSE))</f>
        <v/>
      </c>
      <c r="Y38" s="83" t="str">
        <f t="shared" si="6"/>
        <v/>
      </c>
    </row>
    <row r="39" spans="1:27" x14ac:dyDescent="0.2">
      <c r="B39" s="35" t="s">
        <v>74</v>
      </c>
      <c r="C39" s="37">
        <f t="shared" si="13"/>
        <v>44773</v>
      </c>
      <c r="D39" s="38" t="str">
        <f>IF(ISERROR(VLOOKUP(C39,'  '!$C$6:$E$371,3,FALSE)),IF(ISERROR(VLOOKUP(C39,' '!$A$1:$B$30,2,FALSE)),"",VLOOKUP(C39,' '!$A$1:$B$30,2,FALSE)),VLOOKUP(C39,'  '!$C$6:$E$371,3,FALSE))</f>
        <v/>
      </c>
      <c r="E39" s="64" t="str">
        <f t="shared" si="0"/>
        <v/>
      </c>
      <c r="F39" s="5" t="s">
        <v>70</v>
      </c>
      <c r="G39" s="27">
        <f t="shared" si="14"/>
        <v>44804</v>
      </c>
      <c r="H39" s="126" t="s">
        <v>101</v>
      </c>
      <c r="I39" s="65" t="str">
        <f t="shared" si="1"/>
        <v/>
      </c>
      <c r="J39" s="9" t="str">
        <f t="shared" ref="J39" si="19">IF(K39="","",WEEKDAY(K39,1))</f>
        <v/>
      </c>
      <c r="K39" s="27" t="str">
        <f t="shared" si="15"/>
        <v/>
      </c>
      <c r="L39" s="7" t="str">
        <f>IF(ISERROR(VLOOKUP(K39,'  '!$C$6:$E$371,3,FALSE)),IF(ISERROR(VLOOKUP(K39,' '!$A$1:$B$30,2,FALSE)),"",VLOOKUP(K39,' '!$A$1:$B$30,2,FALSE)),VLOOKUP(K39,'  '!$C$6:$E$371,3,FALSE))</f>
        <v/>
      </c>
      <c r="M39" s="65" t="str">
        <f t="shared" si="2"/>
        <v/>
      </c>
      <c r="N39" s="9" t="s">
        <v>68</v>
      </c>
      <c r="O39" s="27">
        <f t="shared" si="16"/>
        <v>44865</v>
      </c>
      <c r="P39" s="119" t="s">
        <v>100</v>
      </c>
      <c r="Q39" s="118">
        <v>44</v>
      </c>
      <c r="R39" s="9" t="str">
        <f t="shared" ref="R39" si="20">IF(S39="","",WEEKDAY(S39,1))</f>
        <v/>
      </c>
      <c r="S39" s="27" t="str">
        <f t="shared" si="17"/>
        <v/>
      </c>
      <c r="T39" s="7" t="str">
        <f>IF(ISERROR(VLOOKUP(S39,'  '!$C$6:$E$371,3,FALSE)),IF(ISERROR(VLOOKUP(S39,' '!$A$1:$B$30,2,FALSE)),"",VLOOKUP(S39,' '!$A$1:$B$30,2,FALSE)),VLOOKUP(S39,'  '!$C$6:$E$371,3,FALSE))</f>
        <v/>
      </c>
      <c r="U39" s="8" t="str">
        <f t="shared" si="5"/>
        <v/>
      </c>
      <c r="V39" s="35" t="s">
        <v>73</v>
      </c>
      <c r="W39" s="36">
        <f t="shared" si="18"/>
        <v>44926</v>
      </c>
      <c r="X39" s="81" t="s">
        <v>62</v>
      </c>
      <c r="Y39" s="83" t="str">
        <f t="shared" si="6"/>
        <v/>
      </c>
    </row>
    <row r="40" spans="1:27" x14ac:dyDescent="0.2">
      <c r="A40" s="1"/>
      <c r="B40" s="1"/>
      <c r="C40" s="1"/>
      <c r="Y40" s="1"/>
      <c r="Z40" s="1"/>
      <c r="AA40" s="1"/>
    </row>
    <row r="41" spans="1:27" x14ac:dyDescent="0.2">
      <c r="A41" s="1"/>
      <c r="B41" s="1"/>
      <c r="C41" s="1"/>
      <c r="Y41" s="1"/>
      <c r="Z41" s="1"/>
      <c r="AA41" s="1"/>
    </row>
    <row r="42" spans="1:27" ht="21.75" customHeight="1" x14ac:dyDescent="0.2">
      <c r="A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66">
        <f>IF(YEAR(C46)=YEAR(W46),YEAR(C46),YEAR(C46)&amp;" / "&amp;YEAR(W46))</f>
        <v>2023</v>
      </c>
      <c r="S42" s="166"/>
      <c r="T42" s="166"/>
      <c r="U42" s="166"/>
      <c r="V42" s="166"/>
      <c r="W42" s="166"/>
      <c r="X42" s="166"/>
      <c r="Y42" s="166"/>
      <c r="Z42" s="1"/>
      <c r="AA42" s="1"/>
    </row>
    <row r="43" spans="1:27" ht="21.75" customHeight="1" x14ac:dyDescent="0.2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66"/>
      <c r="S43" s="166"/>
      <c r="T43" s="166"/>
      <c r="U43" s="166"/>
      <c r="V43" s="166"/>
      <c r="W43" s="166"/>
      <c r="X43" s="166"/>
      <c r="Y43" s="166"/>
      <c r="Z43" s="1"/>
      <c r="AA43" s="1"/>
    </row>
    <row r="44" spans="1:2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1.75" customHeight="1" x14ac:dyDescent="0.2">
      <c r="B45" s="169" t="s">
        <v>27</v>
      </c>
      <c r="C45" s="168"/>
      <c r="D45" s="168"/>
      <c r="E45" s="170"/>
      <c r="F45" s="167" t="s">
        <v>28</v>
      </c>
      <c r="G45" s="168"/>
      <c r="H45" s="168"/>
      <c r="I45" s="170"/>
      <c r="J45" s="167" t="s">
        <v>65</v>
      </c>
      <c r="K45" s="168"/>
      <c r="L45" s="168"/>
      <c r="M45" s="170"/>
      <c r="N45" s="167" t="s">
        <v>66</v>
      </c>
      <c r="O45" s="168"/>
      <c r="P45" s="168"/>
      <c r="Q45" s="170"/>
      <c r="R45" s="167" t="s">
        <v>67</v>
      </c>
      <c r="S45" s="168"/>
      <c r="T45" s="168"/>
      <c r="U45" s="170"/>
      <c r="V45" s="167" t="s">
        <v>32</v>
      </c>
      <c r="W45" s="168"/>
      <c r="X45" s="168"/>
      <c r="Y45" s="168"/>
    </row>
    <row r="46" spans="1:27" x14ac:dyDescent="0.2">
      <c r="B46" s="45" t="s">
        <v>74</v>
      </c>
      <c r="C46" s="37">
        <f>DATE(' '!M$1,' '!M$2,1)</f>
        <v>44927</v>
      </c>
      <c r="D46" s="84" t="s">
        <v>103</v>
      </c>
      <c r="E46" s="85" t="str">
        <f>IF(B46=2,1+INT((C46-DATE(YEAR(C46+4-WEEKDAY(C46+6)),1,5)+WEEKDAY(DATE(YEAR(C46+4-WEEKDAY(C46+6)),1,3)))/7),"")</f>
        <v/>
      </c>
      <c r="F46" s="5" t="s">
        <v>70</v>
      </c>
      <c r="G46" s="27">
        <f>DATE(' '!N$1,' '!N$2,1)</f>
        <v>44958</v>
      </c>
      <c r="H46" s="126" t="s">
        <v>121</v>
      </c>
      <c r="I46" s="8"/>
      <c r="J46" s="5" t="s">
        <v>70</v>
      </c>
      <c r="K46" s="27">
        <f>DATE(' '!O$1,' '!O$2,1)</f>
        <v>44986</v>
      </c>
      <c r="L46" s="151" t="s">
        <v>124</v>
      </c>
      <c r="M46" s="90" t="str">
        <f>IF(J46=2,1+INT((K46-DATE(YEAR(K46+4-WEEKDAY(K46+6)),1,5)+WEEKDAY(DATE(YEAR(K46+4-WEEKDAY(K46+6)),1,3)))/7),"")</f>
        <v/>
      </c>
      <c r="N46" s="9" t="s">
        <v>73</v>
      </c>
      <c r="O46" s="27">
        <f>DATE(' '!P$1,' '!P$2,1)</f>
        <v>45017</v>
      </c>
      <c r="P46" s="26" t="str">
        <f>IF(ISERROR(VLOOKUP(O46,'  '!$C$6:$E$371,3,FALSE)),IF(ISERROR(VLOOKUP(O46,' '!$A$1:$B$30,2,FALSE)),"",VLOOKUP(O46,' '!$A$1:$B$30,2,FALSE)),VLOOKUP(O46,'  '!$C$6:$E$371,3,FALSE))</f>
        <v/>
      </c>
      <c r="Q46" s="46" t="str">
        <f>IF(N46=2,1+INT((O46-DATE(YEAR(O46+4-WEEKDAY(O46+6)),1,5)+WEEKDAY(DATE(YEAR(O46+4-WEEKDAY(O46+6)),1,3)))/7),"")</f>
        <v/>
      </c>
      <c r="R46" s="54" t="s">
        <v>68</v>
      </c>
      <c r="S46" s="27">
        <f>DATE(' '!Q$1,' '!Q$2,1)</f>
        <v>45047</v>
      </c>
      <c r="T46" s="7" t="str">
        <f>IF(ISERROR(VLOOKUP(S46,'  '!$C$6:$E$371,3,FALSE)),IF(ISERROR(VLOOKUP(S46,' '!$A$1:$B$30,2,FALSE)),"",VLOOKUP(S46,' '!$A$1:$B$30,2,FALSE)),VLOOKUP(S46,'  '!$C$6:$E$371,3,FALSE))</f>
        <v/>
      </c>
      <c r="U46" s="65">
        <v>18</v>
      </c>
      <c r="V46" s="54" t="s">
        <v>71</v>
      </c>
      <c r="W46" s="27">
        <f>DATE(' '!R$1,' '!R$2,1)</f>
        <v>45078</v>
      </c>
      <c r="X46" s="152" t="s">
        <v>98</v>
      </c>
      <c r="Y46" s="113" t="str">
        <f>IF(V46=2,1+INT((W46-DATE(YEAR(W46+4-WEEKDAY(W46+6)),1,5)+WEEKDAY(DATE(YEAR(W46+4-WEEKDAY(W46+6)),1,3)))/7),"")</f>
        <v/>
      </c>
    </row>
    <row r="47" spans="1:27" x14ac:dyDescent="0.2">
      <c r="B47" s="5" t="s">
        <v>68</v>
      </c>
      <c r="C47" s="6">
        <f>C46+1</f>
        <v>44928</v>
      </c>
      <c r="D47" s="84" t="str">
        <f>IF(ISERROR(VLOOKUP(C47,'  '!$C$6:$E$371,3,FALSE)),IF(ISERROR(VLOOKUP(C47,' '!$A$1:$B$30,2,FALSE)),"",VLOOKUP(C47,' '!$A$1:$B$30,2,FALSE)),VLOOKUP(C47,'  '!$C$6:$E$371,3,FALSE))</f>
        <v/>
      </c>
      <c r="E47" s="86">
        <v>1</v>
      </c>
      <c r="F47" s="5" t="s">
        <v>71</v>
      </c>
      <c r="G47" s="27">
        <f>G46+1</f>
        <v>44959</v>
      </c>
      <c r="H47" s="7" t="str">
        <f>IF(ISERROR(VLOOKUP(G47,'  '!$C$6:$E$371,3,FALSE)),IF(ISERROR(VLOOKUP(G47,' '!$A$1:$B$30,2,FALSE)),"",VLOOKUP(G47,' '!$A$1:$B$30,2,FALSE)),VLOOKUP(G47,'  '!$C$6:$E$371,3,FALSE))</f>
        <v/>
      </c>
      <c r="I47" s="8" t="str">
        <f t="shared" ref="I47:I76" si="21">IF(F47=2,1+INT((G47-DATE(YEAR(G47+4-WEEKDAY(G47+6)),1,5)+WEEKDAY(DATE(YEAR(G47+4-WEEKDAY(G47+6)),1,3)))/7),"")</f>
        <v/>
      </c>
      <c r="J47" s="5" t="s">
        <v>71</v>
      </c>
      <c r="K47" s="27">
        <f>K46+1</f>
        <v>44987</v>
      </c>
      <c r="L47" s="136"/>
      <c r="M47" s="97" t="str">
        <f t="shared" ref="M47:M76" si="22">IF(J47=2,1+INT((K47-DATE(YEAR(K47+4-WEEKDAY(K47+6)),1,5)+WEEKDAY(DATE(YEAR(K47+4-WEEKDAY(K47+6)),1,3)))/7),"")</f>
        <v/>
      </c>
      <c r="N47" s="9" t="s">
        <v>74</v>
      </c>
      <c r="O47" s="27">
        <f>O46+1</f>
        <v>45018</v>
      </c>
      <c r="P47" s="26" t="s">
        <v>77</v>
      </c>
      <c r="Q47" s="46" t="str">
        <f t="shared" ref="Q47:Q76" si="23">IF(N47=2,1+INT((O47-DATE(YEAR(O47+4-WEEKDAY(O47+6)),1,5)+WEEKDAY(DATE(YEAR(O47+4-WEEKDAY(O47+6)),1,3)))/7),"")</f>
        <v/>
      </c>
      <c r="R47" s="54" t="s">
        <v>69</v>
      </c>
      <c r="S47" s="27">
        <f>S46+1</f>
        <v>45048</v>
      </c>
      <c r="T47" s="7" t="str">
        <f>IF(ISERROR(VLOOKUP(S47,'  '!$C$6:$E$371,3,FALSE)),IF(ISERROR(VLOOKUP(S47,' '!$A$1:$B$30,2,FALSE)),"",VLOOKUP(S47,' '!$A$1:$B$30,2,FALSE)),VLOOKUP(S47,'  '!$C$6:$E$371,3,FALSE))</f>
        <v/>
      </c>
      <c r="U47" s="65" t="str">
        <f t="shared" ref="U47:U76" si="24">IF(R47=2,1+INT((S47-DATE(YEAR(S47+4-WEEKDAY(S47+6)),1,5)+WEEKDAY(DATE(YEAR(S47+4-WEEKDAY(S47+6)),1,3)))/7),"")</f>
        <v/>
      </c>
      <c r="V47" s="5" t="s">
        <v>72</v>
      </c>
      <c r="W47" s="27">
        <f>W46+1</f>
        <v>45079</v>
      </c>
      <c r="X47" s="154"/>
      <c r="Y47" s="114" t="str">
        <f t="shared" ref="Y47:Y76" si="25">IF(V47=2,1+INT((W47-DATE(YEAR(W47+4-WEEKDAY(W47+6)),1,5)+WEEKDAY(DATE(YEAR(W47+4-WEEKDAY(W47+6)),1,3)))/7),"")</f>
        <v/>
      </c>
    </row>
    <row r="48" spans="1:27" x14ac:dyDescent="0.2">
      <c r="B48" s="5" t="s">
        <v>69</v>
      </c>
      <c r="C48" s="6">
        <f t="shared" ref="C48:C73" si="26">C47+1</f>
        <v>44929</v>
      </c>
      <c r="D48" s="33" t="s">
        <v>82</v>
      </c>
      <c r="E48" s="62" t="str">
        <f t="shared" ref="E48:E76" si="27">IF(B48=2,1+INT((C48-DATE(YEAR(C48+4-WEEKDAY(C48+6)),1,5)+WEEKDAY(DATE(YEAR(C48+4-WEEKDAY(C48+6)),1,3)))/7),"")</f>
        <v/>
      </c>
      <c r="F48" s="5" t="s">
        <v>72</v>
      </c>
      <c r="G48" s="27">
        <f t="shared" ref="G48:G73" si="28">G47+1</f>
        <v>44960</v>
      </c>
      <c r="H48" s="7" t="str">
        <f>IF(ISERROR(VLOOKUP(G48,'  '!$C$6:$E$371,3,FALSE)),IF(ISERROR(VLOOKUP(G48,' '!$A$1:$B$30,2,FALSE)),"",VLOOKUP(G48,' '!$A$1:$B$30,2,FALSE)),VLOOKUP(G48,'  '!$C$6:$E$371,3,FALSE))</f>
        <v/>
      </c>
      <c r="I48" s="8" t="str">
        <f t="shared" si="21"/>
        <v/>
      </c>
      <c r="J48" s="5" t="s">
        <v>72</v>
      </c>
      <c r="K48" s="27">
        <f t="shared" ref="K48:K73" si="29">K47+1</f>
        <v>44988</v>
      </c>
      <c r="L48" s="137"/>
      <c r="M48" s="93" t="str">
        <f t="shared" si="22"/>
        <v/>
      </c>
      <c r="N48" s="5" t="s">
        <v>68</v>
      </c>
      <c r="O48" s="27">
        <f t="shared" ref="O48:O73" si="30">O47+1</f>
        <v>45019</v>
      </c>
      <c r="P48" s="134" t="s">
        <v>83</v>
      </c>
      <c r="Q48" s="77">
        <v>14</v>
      </c>
      <c r="R48" s="5" t="s">
        <v>70</v>
      </c>
      <c r="S48" s="27">
        <f t="shared" ref="S48:S73" si="31">S47+1</f>
        <v>45049</v>
      </c>
      <c r="T48" s="126" t="s">
        <v>125</v>
      </c>
      <c r="U48" s="8" t="str">
        <f t="shared" si="24"/>
        <v/>
      </c>
      <c r="V48" s="35" t="s">
        <v>73</v>
      </c>
      <c r="W48" s="36">
        <f t="shared" ref="W48:W73" si="32">W47+1</f>
        <v>45080</v>
      </c>
      <c r="X48" s="7" t="str">
        <f>IF(ISERROR(VLOOKUP(W48,'  '!$C$6:$E$371,3,FALSE)),IF(ISERROR(VLOOKUP(W48,' '!$A$1:$B$30,2,FALSE)),"",VLOOKUP(W48,' '!$A$1:$B$30,2,FALSE)),VLOOKUP(W48,'  '!$C$6:$E$371,3,FALSE))</f>
        <v/>
      </c>
      <c r="Y48" s="8" t="str">
        <f t="shared" si="25"/>
        <v/>
      </c>
    </row>
    <row r="49" spans="2:25" ht="15" x14ac:dyDescent="0.2">
      <c r="B49" s="5" t="s">
        <v>70</v>
      </c>
      <c r="C49" s="6">
        <f t="shared" si="26"/>
        <v>44930</v>
      </c>
      <c r="D49" s="127" t="s">
        <v>104</v>
      </c>
      <c r="E49" s="62" t="str">
        <f t="shared" si="27"/>
        <v/>
      </c>
      <c r="F49" s="35" t="s">
        <v>73</v>
      </c>
      <c r="G49" s="36">
        <f t="shared" si="28"/>
        <v>44961</v>
      </c>
      <c r="H49" s="7" t="str">
        <f>IF(ISERROR(VLOOKUP(G49,'  '!$C$6:$E$371,3,FALSE)),IF(ISERROR(VLOOKUP(G49,' '!$A$1:$B$30,2,FALSE)),"",VLOOKUP(G49,' '!$A$1:$B$30,2,FALSE)),VLOOKUP(G49,'  '!$C$6:$E$371,3,FALSE))</f>
        <v/>
      </c>
      <c r="I49" s="8" t="str">
        <f t="shared" si="21"/>
        <v/>
      </c>
      <c r="J49" s="35" t="s">
        <v>73</v>
      </c>
      <c r="K49" s="36">
        <f t="shared" si="29"/>
        <v>44989</v>
      </c>
      <c r="L49" s="7" t="str">
        <f>IF(ISERROR(VLOOKUP(K49,'  '!$C$6:$E$371,3,FALSE)),IF(ISERROR(VLOOKUP(K49,' '!$A$1:$B$30,2,FALSE)),"",VLOOKUP(K49,' '!$A$1:$B$30,2,FALSE)),VLOOKUP(K49,'  '!$C$6:$E$371,3,FALSE))</f>
        <v/>
      </c>
      <c r="M49" s="65" t="str">
        <f t="shared" si="22"/>
        <v/>
      </c>
      <c r="N49" s="5" t="s">
        <v>69</v>
      </c>
      <c r="O49" s="27">
        <f t="shared" si="30"/>
        <v>45020</v>
      </c>
      <c r="P49" s="132"/>
      <c r="Q49" s="75"/>
      <c r="R49" s="5" t="s">
        <v>71</v>
      </c>
      <c r="S49" s="27">
        <f t="shared" si="31"/>
        <v>45050</v>
      </c>
      <c r="T49" s="98" t="s">
        <v>97</v>
      </c>
      <c r="U49" s="99" t="str">
        <f t="shared" si="24"/>
        <v/>
      </c>
      <c r="V49" s="35" t="s">
        <v>74</v>
      </c>
      <c r="W49" s="36">
        <f t="shared" si="32"/>
        <v>45081</v>
      </c>
      <c r="X49" s="34" t="str">
        <f>IF(ISERROR(VLOOKUP(W49,'  '!$C$6:$E$371,3,FALSE)),IF(ISERROR(VLOOKUP(W49,' '!$A$1:$B$30,2,FALSE)),"",VLOOKUP(W49,' '!$A$1:$B$30,2,FALSE)),VLOOKUP(W49,'  '!$C$6:$E$371,3,FALSE))</f>
        <v/>
      </c>
      <c r="Y49" s="39" t="str">
        <f t="shared" si="25"/>
        <v/>
      </c>
    </row>
    <row r="50" spans="2:25" ht="15" x14ac:dyDescent="0.2">
      <c r="B50" s="5" t="s">
        <v>71</v>
      </c>
      <c r="C50" s="6">
        <f t="shared" si="26"/>
        <v>44931</v>
      </c>
      <c r="D50" s="33" t="str">
        <f>IF(ISERROR(VLOOKUP(C50,'  '!$C$6:$E$371,3,FALSE)),IF(ISERROR(VLOOKUP(C50,' '!$A$1:$B$30,2,FALSE)),"",VLOOKUP(C50,' '!$A$1:$B$30,2,FALSE)),VLOOKUP(C50,'  '!$C$6:$E$371,3,FALSE))</f>
        <v/>
      </c>
      <c r="E50" s="62" t="str">
        <f t="shared" si="27"/>
        <v/>
      </c>
      <c r="F50" s="35" t="s">
        <v>74</v>
      </c>
      <c r="G50" s="36">
        <f t="shared" si="28"/>
        <v>44962</v>
      </c>
      <c r="H50" s="34" t="str">
        <f>IF(ISERROR(VLOOKUP(G50,'  '!$C$6:$E$371,3,FALSE)),IF(ISERROR(VLOOKUP(G50,' '!$A$1:$B$30,2,FALSE)),"",VLOOKUP(G50,' '!$A$1:$B$30,2,FALSE)),VLOOKUP(G50,'  '!$C$6:$E$371,3,FALSE))</f>
        <v/>
      </c>
      <c r="I50" s="39" t="str">
        <f t="shared" si="21"/>
        <v/>
      </c>
      <c r="J50" s="35" t="s">
        <v>74</v>
      </c>
      <c r="K50" s="36">
        <f t="shared" si="29"/>
        <v>44990</v>
      </c>
      <c r="L50" s="34" t="str">
        <f>IF(ISERROR(VLOOKUP(K50,'  '!$C$6:$E$371,3,FALSE)),IF(ISERROR(VLOOKUP(K50,' '!$A$1:$B$30,2,FALSE)),"",VLOOKUP(K50,' '!$A$1:$B$30,2,FALSE)),VLOOKUP(K50,'  '!$C$6:$E$371,3,FALSE))</f>
        <v/>
      </c>
      <c r="M50" s="66" t="str">
        <f t="shared" si="22"/>
        <v/>
      </c>
      <c r="N50" s="5" t="s">
        <v>70</v>
      </c>
      <c r="O50" s="27">
        <f t="shared" si="30"/>
        <v>45021</v>
      </c>
      <c r="P50" s="133"/>
      <c r="Q50" s="76"/>
      <c r="R50" s="5" t="s">
        <v>72</v>
      </c>
      <c r="S50" s="27">
        <f t="shared" si="31"/>
        <v>45051</v>
      </c>
      <c r="T50" s="148" t="s">
        <v>85</v>
      </c>
      <c r="U50" s="149"/>
      <c r="V50" s="5" t="s">
        <v>68</v>
      </c>
      <c r="W50" s="27">
        <f t="shared" si="32"/>
        <v>45082</v>
      </c>
      <c r="X50" s="61" t="s">
        <v>88</v>
      </c>
      <c r="Y50" s="78">
        <v>23</v>
      </c>
    </row>
    <row r="51" spans="2:25" ht="15" x14ac:dyDescent="0.2">
      <c r="B51" s="5" t="s">
        <v>72</v>
      </c>
      <c r="C51" s="6">
        <f t="shared" si="26"/>
        <v>44932</v>
      </c>
      <c r="D51" s="33" t="str">
        <f>IF(ISERROR(VLOOKUP(C51,'  '!$C$6:$E$371,3,FALSE)),IF(ISERROR(VLOOKUP(C51,' '!$A$1:$B$30,2,FALSE)),"",VLOOKUP(C51,' '!$A$1:$B$30,2,FALSE)),VLOOKUP(C51,'  '!$C$6:$E$371,3,FALSE))</f>
        <v/>
      </c>
      <c r="E51" s="62" t="str">
        <f t="shared" si="27"/>
        <v/>
      </c>
      <c r="F51" s="5" t="s">
        <v>68</v>
      </c>
      <c r="G51" s="27">
        <f t="shared" si="28"/>
        <v>44963</v>
      </c>
      <c r="H51" s="7" t="str">
        <f>IF(ISERROR(VLOOKUP(G51,'  '!$C$6:$E$371,3,FALSE)),IF(ISERROR(VLOOKUP(G51,' '!$A$1:$B$30,2,FALSE)),"",VLOOKUP(G51,' '!$A$1:$B$30,2,FALSE)),VLOOKUP(G51,'  '!$C$6:$E$371,3,FALSE))</f>
        <v/>
      </c>
      <c r="I51" s="8">
        <v>6</v>
      </c>
      <c r="J51" s="5" t="s">
        <v>68</v>
      </c>
      <c r="K51" s="27">
        <f t="shared" si="29"/>
        <v>44991</v>
      </c>
      <c r="L51" s="7" t="str">
        <f>IF(ISERROR(VLOOKUP(K51,'  '!$C$6:$E$371,3,FALSE)),IF(ISERROR(VLOOKUP(K51,' '!$A$1:$B$30,2,FALSE)),"",VLOOKUP(K51,' '!$A$1:$B$30,2,FALSE)),VLOOKUP(K51,'  '!$C$6:$E$371,3,FALSE))</f>
        <v/>
      </c>
      <c r="M51" s="65">
        <v>10</v>
      </c>
      <c r="N51" s="5" t="s">
        <v>71</v>
      </c>
      <c r="O51" s="27">
        <f t="shared" si="30"/>
        <v>45022</v>
      </c>
      <c r="P51" s="26" t="s">
        <v>78</v>
      </c>
      <c r="Q51" s="46" t="str">
        <f t="shared" si="23"/>
        <v/>
      </c>
      <c r="R51" s="35" t="s">
        <v>73</v>
      </c>
      <c r="S51" s="27">
        <f t="shared" si="31"/>
        <v>45052</v>
      </c>
      <c r="T51" s="7" t="str">
        <f>IF(ISERROR(VLOOKUP(S51,'  '!$C$6:$E$371,3,FALSE)),IF(ISERROR(VLOOKUP(S51,' '!$A$1:$B$30,2,FALSE)),"",VLOOKUP(S51,' '!$A$1:$B$30,2,FALSE)),VLOOKUP(S51,'  '!$C$6:$E$371,3,FALSE))</f>
        <v/>
      </c>
      <c r="U51" s="8" t="str">
        <f t="shared" si="24"/>
        <v/>
      </c>
      <c r="V51" s="5" t="s">
        <v>69</v>
      </c>
      <c r="W51" s="27">
        <f t="shared" si="32"/>
        <v>45083</v>
      </c>
      <c r="X51" s="152" t="s">
        <v>98</v>
      </c>
      <c r="Y51" s="108"/>
    </row>
    <row r="52" spans="2:25" ht="15" x14ac:dyDescent="0.2">
      <c r="B52" s="35" t="s">
        <v>73</v>
      </c>
      <c r="C52" s="37">
        <f t="shared" si="26"/>
        <v>44933</v>
      </c>
      <c r="D52" s="33" t="str">
        <f>IF(ISERROR(VLOOKUP(C52,'  '!$C$6:$E$371,3,FALSE)),IF(ISERROR(VLOOKUP(C52,' '!$A$1:$B$30,2,FALSE)),"",VLOOKUP(C52,' '!$A$1:$B$30,2,FALSE)),VLOOKUP(C52,'  '!$C$6:$E$371,3,FALSE))</f>
        <v/>
      </c>
      <c r="E52" s="62" t="str">
        <f t="shared" si="27"/>
        <v/>
      </c>
      <c r="F52" s="5" t="s">
        <v>69</v>
      </c>
      <c r="G52" s="27">
        <f t="shared" si="28"/>
        <v>44964</v>
      </c>
      <c r="H52" s="7" t="str">
        <f>IF(ISERROR(VLOOKUP(G52,'  '!$C$6:$E$371,3,FALSE)),IF(ISERROR(VLOOKUP(G52,' '!$A$1:$B$30,2,FALSE)),"",VLOOKUP(G52,' '!$A$1:$B$30,2,FALSE)),VLOOKUP(G52,'  '!$C$6:$E$371,3,FALSE))</f>
        <v/>
      </c>
      <c r="I52" s="8" t="str">
        <f t="shared" si="21"/>
        <v/>
      </c>
      <c r="J52" s="5" t="s">
        <v>69</v>
      </c>
      <c r="K52" s="27">
        <f t="shared" si="29"/>
        <v>44992</v>
      </c>
      <c r="L52" s="7"/>
      <c r="M52" s="65" t="str">
        <f t="shared" si="22"/>
        <v/>
      </c>
      <c r="N52" s="5" t="s">
        <v>72</v>
      </c>
      <c r="O52" s="27">
        <f t="shared" si="30"/>
        <v>45023</v>
      </c>
      <c r="P52" s="26" t="s">
        <v>90</v>
      </c>
      <c r="Q52" s="46" t="str">
        <f t="shared" si="23"/>
        <v/>
      </c>
      <c r="R52" s="35" t="s">
        <v>74</v>
      </c>
      <c r="S52" s="27">
        <f t="shared" si="31"/>
        <v>45053</v>
      </c>
      <c r="T52" s="34" t="str">
        <f>IF(ISERROR(VLOOKUP(S52,'  '!$C$6:$E$371,3,FALSE)),IF(ISERROR(VLOOKUP(S52,' '!$A$1:$B$30,2,FALSE)),"",VLOOKUP(S52,' '!$A$1:$B$30,2,FALSE)),VLOOKUP(S52,'  '!$C$6:$E$371,3,FALSE))</f>
        <v/>
      </c>
      <c r="U52" s="39" t="str">
        <f t="shared" si="24"/>
        <v/>
      </c>
      <c r="V52" s="5" t="s">
        <v>70</v>
      </c>
      <c r="W52" s="27">
        <f t="shared" si="32"/>
        <v>45084</v>
      </c>
      <c r="X52" s="153"/>
      <c r="Y52" s="109"/>
    </row>
    <row r="53" spans="2:25" ht="15" x14ac:dyDescent="0.2">
      <c r="B53" s="35" t="s">
        <v>74</v>
      </c>
      <c r="C53" s="37">
        <f t="shared" si="26"/>
        <v>44934</v>
      </c>
      <c r="D53" s="38" t="str">
        <f>IF(ISERROR(VLOOKUP(C53,'  '!$C$6:$E$371,3,FALSE)),IF(ISERROR(VLOOKUP(C53,' '!$A$1:$B$30,2,FALSE)),"",VLOOKUP(C53,' '!$A$1:$B$30,2,FALSE)),VLOOKUP(C53,'  '!$C$6:$E$371,3,FALSE))</f>
        <v/>
      </c>
      <c r="E53" s="64" t="str">
        <f t="shared" si="27"/>
        <v/>
      </c>
      <c r="F53" s="5" t="s">
        <v>70</v>
      </c>
      <c r="G53" s="27">
        <f t="shared" si="28"/>
        <v>44965</v>
      </c>
      <c r="H53" s="125" t="s">
        <v>105</v>
      </c>
      <c r="I53" s="8" t="str">
        <f t="shared" si="21"/>
        <v/>
      </c>
      <c r="J53" s="5" t="s">
        <v>70</v>
      </c>
      <c r="K53" s="27">
        <f t="shared" si="29"/>
        <v>44993</v>
      </c>
      <c r="L53" s="126" t="s">
        <v>125</v>
      </c>
      <c r="M53" s="65" t="str">
        <f t="shared" si="22"/>
        <v/>
      </c>
      <c r="N53" s="35" t="s">
        <v>73</v>
      </c>
      <c r="O53" s="36">
        <f t="shared" si="30"/>
        <v>45024</v>
      </c>
      <c r="P53" s="26" t="str">
        <f>IF(ISERROR(VLOOKUP(O53,'  '!$C$6:$E$371,3,FALSE)),IF(ISERROR(VLOOKUP(O53,' '!$A$1:$B$30,2,FALSE)),"",VLOOKUP(O53,' '!$A$1:$B$30,2,FALSE)),VLOOKUP(O53,'  '!$C$6:$E$371,3,FALSE))</f>
        <v/>
      </c>
      <c r="Q53" s="46" t="str">
        <f t="shared" si="23"/>
        <v/>
      </c>
      <c r="R53" s="5" t="s">
        <v>68</v>
      </c>
      <c r="S53" s="27">
        <f t="shared" si="31"/>
        <v>45054</v>
      </c>
      <c r="T53" s="145" t="s">
        <v>127</v>
      </c>
      <c r="U53" s="101">
        <v>19</v>
      </c>
      <c r="V53" s="5" t="s">
        <v>71</v>
      </c>
      <c r="W53" s="27">
        <f t="shared" si="32"/>
        <v>45085</v>
      </c>
      <c r="X53" s="153"/>
      <c r="Y53" s="109"/>
    </row>
    <row r="54" spans="2:25" ht="15" x14ac:dyDescent="0.2">
      <c r="B54" s="5" t="s">
        <v>68</v>
      </c>
      <c r="C54" s="6">
        <f t="shared" si="26"/>
        <v>44935</v>
      </c>
      <c r="D54" s="33" t="str">
        <f>IF(ISERROR(VLOOKUP(C54,'  '!$C$6:$E$371,3,FALSE)),IF(ISERROR(VLOOKUP(C54,' '!$A$1:$B$30,2,FALSE)),"",VLOOKUP(C54,' '!$A$1:$B$30,2,FALSE)),VLOOKUP(C54,'  '!$C$6:$E$371,3,FALSE))</f>
        <v/>
      </c>
      <c r="E54" s="62">
        <v>2</v>
      </c>
      <c r="F54" s="5" t="s">
        <v>71</v>
      </c>
      <c r="G54" s="27">
        <f t="shared" si="28"/>
        <v>44966</v>
      </c>
      <c r="H54" s="7" t="str">
        <f>IF(ISERROR(VLOOKUP(G54,'  '!$C$6:$E$371,3,FALSE)),IF(ISERROR(VLOOKUP(G54,' '!$A$1:$B$30,2,FALSE)),"",VLOOKUP(G54,' '!$A$1:$B$30,2,FALSE)),VLOOKUP(G54,'  '!$C$6:$E$371,3,FALSE))</f>
        <v/>
      </c>
      <c r="I54" s="8" t="str">
        <f t="shared" si="21"/>
        <v/>
      </c>
      <c r="J54" s="5" t="s">
        <v>71</v>
      </c>
      <c r="K54" s="27">
        <f t="shared" si="29"/>
        <v>44994</v>
      </c>
      <c r="L54" s="7" t="str">
        <f>IF(ISERROR(VLOOKUP(K54,'  '!$C$6:$E$371,3,FALSE)),IF(ISERROR(VLOOKUP(K54,' '!$A$1:$B$30,2,FALSE)),"",VLOOKUP(K54,' '!$A$1:$B$30,2,FALSE)),VLOOKUP(K54,'  '!$C$6:$E$371,3,FALSE))</f>
        <v/>
      </c>
      <c r="M54" s="65" t="str">
        <f t="shared" si="22"/>
        <v/>
      </c>
      <c r="N54" s="35" t="s">
        <v>74</v>
      </c>
      <c r="O54" s="36">
        <f t="shared" si="30"/>
        <v>45025</v>
      </c>
      <c r="P54" s="26" t="s">
        <v>79</v>
      </c>
      <c r="Q54" s="46" t="str">
        <f t="shared" si="23"/>
        <v/>
      </c>
      <c r="R54" s="5" t="s">
        <v>69</v>
      </c>
      <c r="S54" s="27">
        <f t="shared" si="31"/>
        <v>45055</v>
      </c>
      <c r="T54" s="146"/>
      <c r="U54" s="103" t="str">
        <f t="shared" si="24"/>
        <v/>
      </c>
      <c r="V54" s="5" t="s">
        <v>72</v>
      </c>
      <c r="W54" s="27">
        <f t="shared" si="32"/>
        <v>45086</v>
      </c>
      <c r="X54" s="154"/>
      <c r="Y54" s="110"/>
    </row>
    <row r="55" spans="2:25" x14ac:dyDescent="0.2">
      <c r="B55" s="5" t="s">
        <v>69</v>
      </c>
      <c r="C55" s="6">
        <f t="shared" si="26"/>
        <v>44936</v>
      </c>
      <c r="D55" s="33" t="str">
        <f>IF(ISERROR(VLOOKUP(C55,'  '!$C$6:$E$371,3,FALSE)),IF(ISERROR(VLOOKUP(C55,' '!$A$1:$B$30,2,FALSE)),"",VLOOKUP(C55,' '!$A$1:$B$30,2,FALSE)),VLOOKUP(C55,'  '!$C$6:$E$371,3,FALSE))</f>
        <v/>
      </c>
      <c r="E55" s="62" t="str">
        <f t="shared" si="27"/>
        <v/>
      </c>
      <c r="F55" s="5" t="s">
        <v>72</v>
      </c>
      <c r="G55" s="27">
        <f t="shared" si="28"/>
        <v>44967</v>
      </c>
      <c r="H55" s="7" t="str">
        <f>IF(ISERROR(VLOOKUP(G55,'  '!$C$6:$E$371,3,FALSE)),IF(ISERROR(VLOOKUP(G55,' '!$A$1:$B$30,2,FALSE)),"",VLOOKUP(G55,' '!$A$1:$B$30,2,FALSE)),VLOOKUP(G55,'  '!$C$6:$E$371,3,FALSE))</f>
        <v/>
      </c>
      <c r="I55" s="8" t="str">
        <f t="shared" si="21"/>
        <v/>
      </c>
      <c r="J55" s="5" t="s">
        <v>72</v>
      </c>
      <c r="K55" s="27">
        <f t="shared" si="29"/>
        <v>44995</v>
      </c>
      <c r="L55" s="7" t="str">
        <f>IF(ISERROR(VLOOKUP(K55,'  '!$C$6:$E$371,3,FALSE)),IF(ISERROR(VLOOKUP(K55,' '!$A$1:$B$30,2,FALSE)),"",VLOOKUP(K55,' '!$A$1:$B$30,2,FALSE)),VLOOKUP(K55,'  '!$C$6:$E$371,3,FALSE))</f>
        <v/>
      </c>
      <c r="M55" s="65" t="str">
        <f t="shared" si="22"/>
        <v/>
      </c>
      <c r="N55" s="5" t="s">
        <v>68</v>
      </c>
      <c r="O55" s="27">
        <f t="shared" si="30"/>
        <v>45026</v>
      </c>
      <c r="P55" s="26" t="s">
        <v>80</v>
      </c>
      <c r="Q55" s="72">
        <v>15</v>
      </c>
      <c r="R55" s="5" t="s">
        <v>70</v>
      </c>
      <c r="S55" s="27">
        <f t="shared" si="31"/>
        <v>45056</v>
      </c>
      <c r="T55" s="146"/>
      <c r="U55" s="103" t="str">
        <f t="shared" si="24"/>
        <v/>
      </c>
      <c r="V55" s="35" t="s">
        <v>73</v>
      </c>
      <c r="W55" s="36">
        <f t="shared" si="32"/>
        <v>45087</v>
      </c>
      <c r="X55" s="7" t="str">
        <f>IF(ISERROR(VLOOKUP(W55,'  '!$C$6:$E$371,3,FALSE)),IF(ISERROR(VLOOKUP(W55,' '!$A$1:$B$30,2,FALSE)),"",VLOOKUP(W55,' '!$A$1:$B$30,2,FALSE)),VLOOKUP(W55,'  '!$C$6:$E$371,3,FALSE))</f>
        <v/>
      </c>
      <c r="Y55" s="8" t="str">
        <f t="shared" si="25"/>
        <v/>
      </c>
    </row>
    <row r="56" spans="2:25" x14ac:dyDescent="0.2">
      <c r="B56" s="5" t="s">
        <v>70</v>
      </c>
      <c r="C56" s="6">
        <f t="shared" si="26"/>
        <v>44937</v>
      </c>
      <c r="D56" s="127" t="s">
        <v>119</v>
      </c>
      <c r="E56" s="62" t="str">
        <f t="shared" si="27"/>
        <v/>
      </c>
      <c r="F56" s="35" t="s">
        <v>73</v>
      </c>
      <c r="G56" s="36">
        <f t="shared" si="28"/>
        <v>44968</v>
      </c>
      <c r="H56" s="7" t="str">
        <f>IF(ISERROR(VLOOKUP(G56,'  '!$C$6:$E$371,3,FALSE)),IF(ISERROR(VLOOKUP(G56,' '!$A$1:$B$30,2,FALSE)),"",VLOOKUP(G56,' '!$A$1:$B$30,2,FALSE)),VLOOKUP(G56,'  '!$C$6:$E$371,3,FALSE))</f>
        <v/>
      </c>
      <c r="I56" s="8" t="str">
        <f t="shared" si="21"/>
        <v/>
      </c>
      <c r="J56" s="35" t="s">
        <v>73</v>
      </c>
      <c r="K56" s="36">
        <f t="shared" si="29"/>
        <v>44996</v>
      </c>
      <c r="L56" s="7" t="str">
        <f>IF(ISERROR(VLOOKUP(K56,'  '!$C$6:$E$371,3,FALSE)),IF(ISERROR(VLOOKUP(K56,' '!$A$1:$B$30,2,FALSE)),"",VLOOKUP(K56,' '!$A$1:$B$30,2,FALSE)),VLOOKUP(K56,'  '!$C$6:$E$371,3,FALSE))</f>
        <v/>
      </c>
      <c r="M56" s="65" t="str">
        <f t="shared" si="22"/>
        <v/>
      </c>
      <c r="N56" s="5" t="s">
        <v>69</v>
      </c>
      <c r="O56" s="27">
        <f t="shared" si="30"/>
        <v>45027</v>
      </c>
      <c r="P56" s="7" t="str">
        <f>IF(ISERROR(VLOOKUP(O56,'  '!$C$6:$E$371,3,FALSE)),IF(ISERROR(VLOOKUP(O56,' '!$A$1:$B$30,2,FALSE)),"",VLOOKUP(O56,' '!$A$1:$B$30,2,FALSE)),VLOOKUP(O56,'  '!$C$6:$E$371,3,FALSE))</f>
        <v/>
      </c>
      <c r="Q56" s="65" t="str">
        <f t="shared" si="23"/>
        <v/>
      </c>
      <c r="R56" s="5" t="s">
        <v>71</v>
      </c>
      <c r="S56" s="27">
        <f t="shared" si="31"/>
        <v>45057</v>
      </c>
      <c r="T56" s="146"/>
      <c r="U56" s="103" t="str">
        <f t="shared" si="24"/>
        <v/>
      </c>
      <c r="V56" s="35" t="s">
        <v>74</v>
      </c>
      <c r="W56" s="36">
        <f t="shared" si="32"/>
        <v>45088</v>
      </c>
      <c r="X56" s="34" t="str">
        <f>IF(ISERROR(VLOOKUP(W56,'  '!$C$6:$E$371,3,FALSE)),IF(ISERROR(VLOOKUP(W56,' '!$A$1:$B$30,2,FALSE)),"",VLOOKUP(W56,' '!$A$1:$B$30,2,FALSE)),VLOOKUP(W56,'  '!$C$6:$E$371,3,FALSE))</f>
        <v/>
      </c>
      <c r="Y56" s="39" t="str">
        <f t="shared" si="25"/>
        <v/>
      </c>
    </row>
    <row r="57" spans="2:25" x14ac:dyDescent="0.2">
      <c r="B57" s="5" t="s">
        <v>71</v>
      </c>
      <c r="C57" s="6">
        <f t="shared" si="26"/>
        <v>44938</v>
      </c>
      <c r="D57" s="33" t="str">
        <f>IF(ISERROR(VLOOKUP(C57,'  '!$C$6:$E$371,3,FALSE)),IF(ISERROR(VLOOKUP(C57,' '!$A$1:$B$30,2,FALSE)),"",VLOOKUP(C57,' '!$A$1:$B$30,2,FALSE)),VLOOKUP(C57,'  '!$C$6:$E$371,3,FALSE))</f>
        <v/>
      </c>
      <c r="E57" s="62" t="str">
        <f t="shared" si="27"/>
        <v/>
      </c>
      <c r="F57" s="35" t="s">
        <v>74</v>
      </c>
      <c r="G57" s="36">
        <f t="shared" si="28"/>
        <v>44969</v>
      </c>
      <c r="H57" s="34" t="str">
        <f>IF(ISERROR(VLOOKUP(G57,'  '!$C$6:$E$371,3,FALSE)),IF(ISERROR(VLOOKUP(G57,' '!$A$1:$B$30,2,FALSE)),"",VLOOKUP(G57,' '!$A$1:$B$30,2,FALSE)),VLOOKUP(G57,'  '!$C$6:$E$371,3,FALSE))</f>
        <v/>
      </c>
      <c r="I57" s="39" t="str">
        <f t="shared" si="21"/>
        <v/>
      </c>
      <c r="J57" s="35" t="s">
        <v>74</v>
      </c>
      <c r="K57" s="36">
        <f t="shared" si="29"/>
        <v>44997</v>
      </c>
      <c r="L57" s="34" t="str">
        <f>IF(ISERROR(VLOOKUP(K57,'  '!$C$6:$E$371,3,FALSE)),IF(ISERROR(VLOOKUP(K57,' '!$A$1:$B$30,2,FALSE)),"",VLOOKUP(K57,' '!$A$1:$B$30,2,FALSE)),VLOOKUP(K57,'  '!$C$6:$E$371,3,FALSE))</f>
        <v/>
      </c>
      <c r="M57" s="66" t="str">
        <f t="shared" si="22"/>
        <v/>
      </c>
      <c r="N57" s="5" t="s">
        <v>70</v>
      </c>
      <c r="O57" s="27">
        <f t="shared" si="30"/>
        <v>45028</v>
      </c>
      <c r="P57" s="126" t="s">
        <v>121</v>
      </c>
      <c r="Q57" s="65" t="str">
        <f t="shared" si="23"/>
        <v/>
      </c>
      <c r="R57" s="5" t="s">
        <v>72</v>
      </c>
      <c r="S57" s="27">
        <f t="shared" si="31"/>
        <v>45058</v>
      </c>
      <c r="T57" s="146"/>
      <c r="U57" s="104" t="str">
        <f t="shared" si="24"/>
        <v/>
      </c>
      <c r="V57" s="5" t="s">
        <v>68</v>
      </c>
      <c r="W57" s="27">
        <f t="shared" si="32"/>
        <v>45089</v>
      </c>
      <c r="X57" s="152" t="s">
        <v>98</v>
      </c>
      <c r="Y57" s="105">
        <v>24</v>
      </c>
    </row>
    <row r="58" spans="2:25" x14ac:dyDescent="0.2">
      <c r="B58" s="5" t="s">
        <v>72</v>
      </c>
      <c r="C58" s="6">
        <f t="shared" si="26"/>
        <v>44939</v>
      </c>
      <c r="D58" s="33" t="str">
        <f>IF(ISERROR(VLOOKUP(C58,'  '!$C$6:$E$371,3,FALSE)),IF(ISERROR(VLOOKUP(C58,' '!$A$1:$B$30,2,FALSE)),"",VLOOKUP(C58,' '!$A$1:$B$30,2,FALSE)),VLOOKUP(C58,'  '!$C$6:$E$371,3,FALSE))</f>
        <v/>
      </c>
      <c r="E58" s="62" t="str">
        <f t="shared" si="27"/>
        <v/>
      </c>
      <c r="F58" s="5" t="s">
        <v>68</v>
      </c>
      <c r="G58" s="27">
        <f t="shared" si="28"/>
        <v>44970</v>
      </c>
      <c r="H58" s="7" t="str">
        <f>IF(ISERROR(VLOOKUP(G58,'  '!$C$6:$E$371,3,FALSE)),IF(ISERROR(VLOOKUP(G58,' '!$A$1:$B$30,2,FALSE)),"",VLOOKUP(G58,' '!$A$1:$B$30,2,FALSE)),VLOOKUP(G58,'  '!$C$6:$E$371,3,FALSE))</f>
        <v/>
      </c>
      <c r="I58" s="8">
        <v>7</v>
      </c>
      <c r="J58" s="5" t="s">
        <v>68</v>
      </c>
      <c r="K58" s="27">
        <f t="shared" si="29"/>
        <v>44998</v>
      </c>
      <c r="L58" s="7" t="str">
        <f>IF(ISERROR(VLOOKUP(K58,'  '!$C$6:$E$371,3,FALSE)),IF(ISERROR(VLOOKUP(K58,' '!$A$1:$B$30,2,FALSE)),"",VLOOKUP(K58,' '!$A$1:$B$30,2,FALSE)),VLOOKUP(K58,'  '!$C$6:$E$371,3,FALSE))</f>
        <v/>
      </c>
      <c r="M58" s="65">
        <v>11</v>
      </c>
      <c r="N58" s="5" t="s">
        <v>71</v>
      </c>
      <c r="O58" s="27">
        <f t="shared" si="30"/>
        <v>45029</v>
      </c>
      <c r="P58" s="7" t="str">
        <f>IF(ISERROR(VLOOKUP(O58,'  '!$C$6:$E$371,3,FALSE)),IF(ISERROR(VLOOKUP(O58,' '!$A$1:$B$30,2,FALSE)),"",VLOOKUP(O58,' '!$A$1:$B$30,2,FALSE)),VLOOKUP(O58,'  '!$C$6:$E$371,3,FALSE))</f>
        <v/>
      </c>
      <c r="Q58" s="65" t="str">
        <f t="shared" si="23"/>
        <v/>
      </c>
      <c r="R58" s="35" t="s">
        <v>73</v>
      </c>
      <c r="S58" s="36">
        <f t="shared" si="31"/>
        <v>45059</v>
      </c>
      <c r="T58" s="147"/>
      <c r="U58" s="102" t="str">
        <f t="shared" si="24"/>
        <v/>
      </c>
      <c r="V58" s="5" t="s">
        <v>69</v>
      </c>
      <c r="W58" s="27">
        <f t="shared" si="32"/>
        <v>45090</v>
      </c>
      <c r="X58" s="153"/>
      <c r="Y58" s="111" t="str">
        <f t="shared" si="25"/>
        <v/>
      </c>
    </row>
    <row r="59" spans="2:25" x14ac:dyDescent="0.2">
      <c r="B59" s="35" t="s">
        <v>73</v>
      </c>
      <c r="C59" s="37">
        <f t="shared" si="26"/>
        <v>44940</v>
      </c>
      <c r="D59" s="33" t="str">
        <f>IF(ISERROR(VLOOKUP(C59,'  '!$C$6:$E$371,3,FALSE)),IF(ISERROR(VLOOKUP(C59,' '!$A$1:$B$30,2,FALSE)),"",VLOOKUP(C59,' '!$A$1:$B$30,2,FALSE)),VLOOKUP(C59,'  '!$C$6:$E$371,3,FALSE))</f>
        <v/>
      </c>
      <c r="E59" s="62" t="str">
        <f t="shared" si="27"/>
        <v/>
      </c>
      <c r="F59" s="5" t="s">
        <v>69</v>
      </c>
      <c r="G59" s="27">
        <f t="shared" si="28"/>
        <v>44971</v>
      </c>
      <c r="H59" s="160" t="s">
        <v>122</v>
      </c>
      <c r="I59" s="55" t="str">
        <f t="shared" si="21"/>
        <v/>
      </c>
      <c r="J59" s="5" t="s">
        <v>69</v>
      </c>
      <c r="K59" s="27">
        <f t="shared" si="29"/>
        <v>44999</v>
      </c>
      <c r="L59" s="7" t="str">
        <f>IF(ISERROR(VLOOKUP(K59,'  '!$C$6:$E$371,3,FALSE)),IF(ISERROR(VLOOKUP(K59,' '!$A$1:$B$30,2,FALSE)),"",VLOOKUP(K59,' '!$A$1:$B$30,2,FALSE)),VLOOKUP(K59,'  '!$C$6:$E$371,3,FALSE))</f>
        <v/>
      </c>
      <c r="M59" s="65" t="str">
        <f t="shared" si="22"/>
        <v/>
      </c>
      <c r="N59" s="5" t="s">
        <v>72</v>
      </c>
      <c r="O59" s="27">
        <f t="shared" si="30"/>
        <v>45030</v>
      </c>
      <c r="P59" s="7" t="str">
        <f>IF(ISERROR(VLOOKUP(O59,'  '!$C$6:$E$371,3,FALSE)),IF(ISERROR(VLOOKUP(O59,' '!$A$1:$B$30,2,FALSE)),"",VLOOKUP(O59,' '!$A$1:$B$30,2,FALSE)),VLOOKUP(O59,'  '!$C$6:$E$371,3,FALSE))</f>
        <v/>
      </c>
      <c r="Q59" s="65" t="str">
        <f t="shared" si="23"/>
        <v/>
      </c>
      <c r="R59" s="35" t="s">
        <v>74</v>
      </c>
      <c r="S59" s="36">
        <f t="shared" si="31"/>
        <v>45060</v>
      </c>
      <c r="T59" s="34" t="str">
        <f>IF(ISERROR(VLOOKUP(S59,'  '!$C$6:$E$371,3,FALSE)),IF(ISERROR(VLOOKUP(S59,' '!$A$1:$B$30,2,FALSE)),"",VLOOKUP(S59,' '!$A$1:$B$30,2,FALSE)),VLOOKUP(S59,'  '!$C$6:$E$371,3,FALSE))</f>
        <v/>
      </c>
      <c r="U59" s="66" t="str">
        <f t="shared" si="24"/>
        <v/>
      </c>
      <c r="V59" s="5" t="s">
        <v>70</v>
      </c>
      <c r="W59" s="27">
        <f t="shared" si="32"/>
        <v>45091</v>
      </c>
      <c r="X59" s="153"/>
      <c r="Y59" s="111" t="str">
        <f t="shared" si="25"/>
        <v/>
      </c>
    </row>
    <row r="60" spans="2:25" x14ac:dyDescent="0.2">
      <c r="B60" s="35" t="s">
        <v>74</v>
      </c>
      <c r="C60" s="37">
        <f t="shared" si="26"/>
        <v>44941</v>
      </c>
      <c r="D60" s="38" t="str">
        <f>IF(ISERROR(VLOOKUP(C60,'  '!$C$6:$E$371,3,FALSE)),IF(ISERROR(VLOOKUP(C60,' '!$A$1:$B$30,2,FALSE)),"",VLOOKUP(C60,' '!$A$1:$B$30,2,FALSE)),VLOOKUP(C60,'  '!$C$6:$E$371,3,FALSE))</f>
        <v/>
      </c>
      <c r="E60" s="64" t="str">
        <f t="shared" si="27"/>
        <v/>
      </c>
      <c r="F60" s="5" t="s">
        <v>70</v>
      </c>
      <c r="G60" s="27">
        <f t="shared" si="28"/>
        <v>44972</v>
      </c>
      <c r="H60" s="161"/>
      <c r="I60" s="57" t="str">
        <f t="shared" si="21"/>
        <v/>
      </c>
      <c r="J60" s="5" t="s">
        <v>70</v>
      </c>
      <c r="K60" s="27">
        <f t="shared" si="29"/>
        <v>45000</v>
      </c>
      <c r="L60" s="126" t="s">
        <v>126</v>
      </c>
      <c r="M60" s="65" t="str">
        <f t="shared" si="22"/>
        <v/>
      </c>
      <c r="N60" s="35" t="s">
        <v>73</v>
      </c>
      <c r="O60" s="36">
        <f t="shared" si="30"/>
        <v>45031</v>
      </c>
      <c r="P60" s="7" t="str">
        <f>IF(ISERROR(VLOOKUP(O60,'  '!$C$6:$E$371,3,FALSE)),IF(ISERROR(VLOOKUP(O60,' '!$A$1:$B$30,2,FALSE)),"",VLOOKUP(O60,' '!$A$1:$B$30,2,FALSE)),VLOOKUP(O60,'  '!$C$6:$E$371,3,FALSE))</f>
        <v/>
      </c>
      <c r="Q60" s="65" t="str">
        <f t="shared" si="23"/>
        <v/>
      </c>
      <c r="R60" s="5" t="s">
        <v>68</v>
      </c>
      <c r="S60" s="27">
        <f t="shared" si="31"/>
        <v>45061</v>
      </c>
      <c r="T60" s="98" t="s">
        <v>97</v>
      </c>
      <c r="U60" s="100">
        <v>20</v>
      </c>
      <c r="V60" s="5" t="s">
        <v>71</v>
      </c>
      <c r="W60" s="27">
        <f t="shared" si="32"/>
        <v>45092</v>
      </c>
      <c r="X60" s="153"/>
      <c r="Y60" s="111" t="str">
        <f t="shared" si="25"/>
        <v/>
      </c>
    </row>
    <row r="61" spans="2:25" x14ac:dyDescent="0.2">
      <c r="B61" s="5" t="s">
        <v>68</v>
      </c>
      <c r="C61" s="6">
        <f t="shared" si="26"/>
        <v>44942</v>
      </c>
      <c r="D61" s="33" t="str">
        <f>IF(ISERROR(VLOOKUP(C61,'  '!$C$6:$E$371,3,FALSE)),IF(ISERROR(VLOOKUP(C61,' '!$A$1:$B$30,2,FALSE)),"",VLOOKUP(C61,' '!$A$1:$B$30,2,FALSE)),VLOOKUP(C61,'  '!$C$6:$E$371,3,FALSE))</f>
        <v/>
      </c>
      <c r="E61" s="62">
        <v>3</v>
      </c>
      <c r="F61" s="5" t="s">
        <v>71</v>
      </c>
      <c r="G61" s="27">
        <f t="shared" si="28"/>
        <v>44973</v>
      </c>
      <c r="H61" s="161"/>
      <c r="I61" s="57" t="str">
        <f t="shared" si="21"/>
        <v/>
      </c>
      <c r="J61" s="5" t="s">
        <v>71</v>
      </c>
      <c r="K61" s="27">
        <f t="shared" si="29"/>
        <v>45001</v>
      </c>
      <c r="L61" s="7" t="str">
        <f>IF(ISERROR(VLOOKUP(K61,'  '!$C$6:$E$371,3,FALSE)),IF(ISERROR(VLOOKUP(K61,' '!$A$1:$B$30,2,FALSE)),"",VLOOKUP(K61,' '!$A$1:$B$30,2,FALSE)),VLOOKUP(K61,'  '!$C$6:$E$371,3,FALSE))</f>
        <v/>
      </c>
      <c r="M61" s="65" t="str">
        <f t="shared" si="22"/>
        <v/>
      </c>
      <c r="N61" s="35" t="s">
        <v>74</v>
      </c>
      <c r="O61" s="36">
        <f t="shared" si="30"/>
        <v>45032</v>
      </c>
      <c r="P61" s="34" t="str">
        <f>IF(ISERROR(VLOOKUP(O61,'  '!$C$6:$E$371,3,FALSE)),IF(ISERROR(VLOOKUP(O61,' '!$A$1:$B$30,2,FALSE)),"",VLOOKUP(O61,' '!$A$1:$B$30,2,FALSE)),VLOOKUP(O61,'  '!$C$6:$E$371,3,FALSE))</f>
        <v/>
      </c>
      <c r="Q61" s="66" t="str">
        <f t="shared" si="23"/>
        <v/>
      </c>
      <c r="R61" s="5" t="s">
        <v>69</v>
      </c>
      <c r="S61" s="27">
        <f t="shared" si="31"/>
        <v>45062</v>
      </c>
      <c r="T61" s="7" t="str">
        <f>IF(ISERROR(VLOOKUP(S61,'  '!$C$6:$E$371,3,FALSE)),IF(ISERROR(VLOOKUP(S61,' '!$A$1:$B$30,2,FALSE)),"",VLOOKUP(S61,' '!$A$1:$B$30,2,FALSE)),VLOOKUP(S61,'  '!$C$6:$E$371,3,FALSE))</f>
        <v/>
      </c>
      <c r="U61" s="8" t="str">
        <f t="shared" si="24"/>
        <v/>
      </c>
      <c r="V61" s="5" t="s">
        <v>72</v>
      </c>
      <c r="W61" s="27">
        <f t="shared" si="32"/>
        <v>45093</v>
      </c>
      <c r="X61" s="153"/>
      <c r="Y61" s="111" t="str">
        <f t="shared" si="25"/>
        <v/>
      </c>
    </row>
    <row r="62" spans="2:25" x14ac:dyDescent="0.2">
      <c r="B62" s="5" t="s">
        <v>69</v>
      </c>
      <c r="C62" s="6">
        <f t="shared" si="26"/>
        <v>44943</v>
      </c>
      <c r="D62" s="33" t="str">
        <f>IF(ISERROR(VLOOKUP(C62,'  '!$C$6:$E$371,3,FALSE)),IF(ISERROR(VLOOKUP(C62,' '!$A$1:$B$30,2,FALSE)),"",VLOOKUP(C62,' '!$A$1:$B$30,2,FALSE)),VLOOKUP(C62,'  '!$C$6:$E$371,3,FALSE))</f>
        <v/>
      </c>
      <c r="E62" s="62" t="str">
        <f t="shared" si="27"/>
        <v/>
      </c>
      <c r="F62" s="5" t="s">
        <v>72</v>
      </c>
      <c r="G62" s="27">
        <f t="shared" si="28"/>
        <v>44974</v>
      </c>
      <c r="H62" s="162"/>
      <c r="I62" s="56" t="str">
        <f t="shared" si="21"/>
        <v/>
      </c>
      <c r="J62" s="5" t="s">
        <v>72</v>
      </c>
      <c r="K62" s="27">
        <f t="shared" si="29"/>
        <v>45002</v>
      </c>
      <c r="L62" s="7" t="str">
        <f>IF(ISERROR(VLOOKUP(K62,'  '!$C$6:$E$371,3,FALSE)),IF(ISERROR(VLOOKUP(K62,' '!$A$1:$B$30,2,FALSE)),"",VLOOKUP(K62,' '!$A$1:$B$30,2,FALSE)),VLOOKUP(K62,'  '!$C$6:$E$371,3,FALSE))</f>
        <v/>
      </c>
      <c r="M62" s="65" t="str">
        <f t="shared" si="22"/>
        <v/>
      </c>
      <c r="N62" s="5" t="s">
        <v>68</v>
      </c>
      <c r="O62" s="27">
        <f t="shared" si="30"/>
        <v>45033</v>
      </c>
      <c r="P62" s="7" t="str">
        <f>IF(ISERROR(VLOOKUP(O62,'  '!$C$6:$E$371,3,FALSE)),IF(ISERROR(VLOOKUP(O62,' '!$A$1:$B$30,2,FALSE)),"",VLOOKUP(O62,' '!$A$1:$B$30,2,FALSE)),VLOOKUP(O62,'  '!$C$6:$E$371,3,FALSE))</f>
        <v/>
      </c>
      <c r="Q62" s="65">
        <v>16</v>
      </c>
      <c r="R62" s="5" t="s">
        <v>70</v>
      </c>
      <c r="S62" s="27">
        <f t="shared" si="31"/>
        <v>45063</v>
      </c>
      <c r="T62" s="125" t="s">
        <v>105</v>
      </c>
      <c r="U62" s="8" t="str">
        <f t="shared" si="24"/>
        <v/>
      </c>
      <c r="V62" s="35" t="s">
        <v>73</v>
      </c>
      <c r="W62" s="36">
        <f t="shared" si="32"/>
        <v>45094</v>
      </c>
      <c r="X62" s="154"/>
      <c r="Y62" s="112" t="str">
        <f t="shared" si="25"/>
        <v/>
      </c>
    </row>
    <row r="63" spans="2:25" ht="15" x14ac:dyDescent="0.2">
      <c r="B63" s="5" t="s">
        <v>70</v>
      </c>
      <c r="C63" s="6">
        <f t="shared" si="26"/>
        <v>44944</v>
      </c>
      <c r="D63" s="127" t="s">
        <v>112</v>
      </c>
      <c r="E63" s="62" t="str">
        <f t="shared" si="27"/>
        <v/>
      </c>
      <c r="F63" s="35" t="s">
        <v>73</v>
      </c>
      <c r="G63" s="36">
        <f t="shared" si="28"/>
        <v>44975</v>
      </c>
      <c r="H63" s="7" t="str">
        <f>IF(ISERROR(VLOOKUP(G63,'  '!$C$6:$E$371,3,FALSE)),IF(ISERROR(VLOOKUP(G63,' '!$A$1:$B$30,2,FALSE)),"",VLOOKUP(G63,' '!$A$1:$B$30,2,FALSE)),VLOOKUP(G63,'  '!$C$6:$E$371,3,FALSE))</f>
        <v/>
      </c>
      <c r="I63" s="8" t="str">
        <f t="shared" si="21"/>
        <v/>
      </c>
      <c r="J63" s="35" t="s">
        <v>73</v>
      </c>
      <c r="K63" s="36">
        <f t="shared" si="29"/>
        <v>45003</v>
      </c>
      <c r="L63" s="7" t="str">
        <f>IF(ISERROR(VLOOKUP(K63,'  '!$C$6:$E$371,3,FALSE)),IF(ISERROR(VLOOKUP(K63,' '!$A$1:$B$30,2,FALSE)),"",VLOOKUP(K63,' '!$A$1:$B$30,2,FALSE)),VLOOKUP(K63,'  '!$C$6:$E$371,3,FALSE))</f>
        <v/>
      </c>
      <c r="M63" s="65" t="str">
        <f t="shared" si="22"/>
        <v/>
      </c>
      <c r="N63" s="5" t="s">
        <v>69</v>
      </c>
      <c r="O63" s="27">
        <f t="shared" si="30"/>
        <v>45034</v>
      </c>
      <c r="P63" s="7" t="str">
        <f>IF(ISERROR(VLOOKUP(O63,'  '!$C$6:$E$371,3,FALSE)),IF(ISERROR(VLOOKUP(O63,' '!$A$1:$B$30,2,FALSE)),"",VLOOKUP(O63,' '!$A$1:$B$30,2,FALSE)),VLOOKUP(O63,'  '!$C$6:$E$371,3,FALSE))</f>
        <v/>
      </c>
      <c r="Q63" s="65" t="str">
        <f t="shared" si="23"/>
        <v/>
      </c>
      <c r="R63" s="5" t="s">
        <v>71</v>
      </c>
      <c r="S63" s="27">
        <f t="shared" si="31"/>
        <v>45064</v>
      </c>
      <c r="T63" s="148" t="s">
        <v>86</v>
      </c>
      <c r="U63" s="149"/>
      <c r="V63" s="35" t="s">
        <v>74</v>
      </c>
      <c r="W63" s="36">
        <f t="shared" si="32"/>
        <v>45095</v>
      </c>
      <c r="X63" s="34" t="str">
        <f>IF(ISERROR(VLOOKUP(W63,'  '!$C$6:$E$371,3,FALSE)),IF(ISERROR(VLOOKUP(W63,' '!$A$1:$B$30,2,FALSE)),"",VLOOKUP(W63,' '!$A$1:$B$30,2,FALSE)),VLOOKUP(W63,'  '!$C$6:$E$371,3,FALSE))</f>
        <v/>
      </c>
      <c r="Y63" s="66" t="str">
        <f t="shared" si="25"/>
        <v/>
      </c>
    </row>
    <row r="64" spans="2:25" x14ac:dyDescent="0.2">
      <c r="B64" s="5" t="s">
        <v>71</v>
      </c>
      <c r="C64" s="6">
        <f t="shared" si="26"/>
        <v>44945</v>
      </c>
      <c r="D64" s="33" t="str">
        <f>IF(ISERROR(VLOOKUP(C64,'  '!$C$6:$E$371,3,FALSE)),IF(ISERROR(VLOOKUP(C64,' '!$A$1:$B$30,2,FALSE)),"",VLOOKUP(C64,' '!$A$1:$B$30,2,FALSE)),VLOOKUP(C64,'  '!$C$6:$E$371,3,FALSE))</f>
        <v/>
      </c>
      <c r="E64" s="62" t="str">
        <f t="shared" si="27"/>
        <v/>
      </c>
      <c r="F64" s="35" t="s">
        <v>74</v>
      </c>
      <c r="G64" s="36">
        <f t="shared" si="28"/>
        <v>44976</v>
      </c>
      <c r="H64" s="34" t="str">
        <f>IF(ISERROR(VLOOKUP(G64,'  '!$C$6:$E$371,3,FALSE)),IF(ISERROR(VLOOKUP(G64,' '!$A$1:$B$30,2,FALSE)),"",VLOOKUP(G64,' '!$A$1:$B$30,2,FALSE)),VLOOKUP(G64,'  '!$C$6:$E$371,3,FALSE))</f>
        <v/>
      </c>
      <c r="I64" s="39" t="str">
        <f t="shared" si="21"/>
        <v/>
      </c>
      <c r="J64" s="35" t="s">
        <v>74</v>
      </c>
      <c r="K64" s="36">
        <f t="shared" si="29"/>
        <v>45004</v>
      </c>
      <c r="L64" s="34" t="str">
        <f>IF(ISERROR(VLOOKUP(K64,'  '!$C$6:$E$371,3,FALSE)),IF(ISERROR(VLOOKUP(K64,' '!$A$1:$B$30,2,FALSE)),"",VLOOKUP(K64,' '!$A$1:$B$30,2,FALSE)),VLOOKUP(K64,'  '!$C$6:$E$371,3,FALSE))</f>
        <v/>
      </c>
      <c r="M64" s="66" t="str">
        <f t="shared" si="22"/>
        <v/>
      </c>
      <c r="N64" s="5" t="s">
        <v>70</v>
      </c>
      <c r="O64" s="27">
        <f t="shared" si="30"/>
        <v>45035</v>
      </c>
      <c r="P64" s="126" t="s">
        <v>125</v>
      </c>
      <c r="Q64" s="65" t="str">
        <f t="shared" si="23"/>
        <v/>
      </c>
      <c r="R64" s="5" t="s">
        <v>72</v>
      </c>
      <c r="S64" s="27">
        <f t="shared" si="31"/>
        <v>45065</v>
      </c>
      <c r="T64" s="7" t="str">
        <f>IF(ISERROR(VLOOKUP(S64,'  '!$C$6:$E$371,3,FALSE)),IF(ISERROR(VLOOKUP(S64,' '!$A$1:$B$30,2,FALSE)),"",VLOOKUP(S64,' '!$A$1:$B$30,2,FALSE)),VLOOKUP(S64,'  '!$C$6:$E$371,3,FALSE))</f>
        <v/>
      </c>
      <c r="U64" s="8" t="str">
        <f t="shared" si="24"/>
        <v/>
      </c>
      <c r="V64" s="5" t="s">
        <v>68</v>
      </c>
      <c r="W64" s="27">
        <f t="shared" si="32"/>
        <v>45096</v>
      </c>
      <c r="X64" s="7" t="str">
        <f>IF(ISERROR(VLOOKUP(W64,'  '!$C$6:$E$371,3,FALSE)),IF(ISERROR(VLOOKUP(W64,' '!$A$1:$B$30,2,FALSE)),"",VLOOKUP(W64,' '!$A$1:$B$30,2,FALSE)),VLOOKUP(W64,'  '!$C$6:$E$371,3,FALSE))</f>
        <v/>
      </c>
      <c r="Y64" s="65">
        <v>25</v>
      </c>
    </row>
    <row r="65" spans="1:25" x14ac:dyDescent="0.2">
      <c r="B65" s="5" t="s">
        <v>72</v>
      </c>
      <c r="C65" s="6">
        <f t="shared" si="26"/>
        <v>44946</v>
      </c>
      <c r="D65" s="33" t="str">
        <f>IF(ISERROR(VLOOKUP(C65,'  '!$C$6:$E$371,3,FALSE)),IF(ISERROR(VLOOKUP(C65,' '!$A$1:$B$30,2,FALSE)),"",VLOOKUP(C65,' '!$A$1:$B$30,2,FALSE)),VLOOKUP(C65,'  '!$C$6:$E$371,3,FALSE))</f>
        <v/>
      </c>
      <c r="E65" s="62" t="str">
        <f t="shared" si="27"/>
        <v/>
      </c>
      <c r="F65" s="5" t="s">
        <v>68</v>
      </c>
      <c r="G65" s="27">
        <f t="shared" si="28"/>
        <v>44977</v>
      </c>
      <c r="H65" s="89" t="s">
        <v>95</v>
      </c>
      <c r="I65" s="90">
        <v>8</v>
      </c>
      <c r="J65" s="5" t="s">
        <v>68</v>
      </c>
      <c r="K65" s="27">
        <f t="shared" si="29"/>
        <v>45005</v>
      </c>
      <c r="L65" s="7" t="str">
        <f>IF(ISERROR(VLOOKUP(K65,'  '!$C$6:$E$371,3,FALSE)),IF(ISERROR(VLOOKUP(K65,' '!$A$1:$B$30,2,FALSE)),"",VLOOKUP(K65,' '!$A$1:$B$30,2,FALSE)),VLOOKUP(K65,'  '!$C$6:$E$371,3,FALSE))</f>
        <v/>
      </c>
      <c r="M65" s="65">
        <v>12</v>
      </c>
      <c r="N65" s="5" t="s">
        <v>71</v>
      </c>
      <c r="O65" s="27">
        <f t="shared" si="30"/>
        <v>45036</v>
      </c>
      <c r="P65" s="7" t="str">
        <f>IF(ISERROR(VLOOKUP(O65,'  '!$C$6:$E$371,3,FALSE)),IF(ISERROR(VLOOKUP(O65,' '!$A$1:$B$30,2,FALSE)),"",VLOOKUP(O65,' '!$A$1:$B$30,2,FALSE)),VLOOKUP(O65,'  '!$C$6:$E$371,3,FALSE))</f>
        <v/>
      </c>
      <c r="Q65" s="65" t="str">
        <f t="shared" si="23"/>
        <v/>
      </c>
      <c r="R65" s="35" t="s">
        <v>73</v>
      </c>
      <c r="S65" s="36">
        <f t="shared" si="31"/>
        <v>45066</v>
      </c>
      <c r="T65" s="7" t="str">
        <f>IF(ISERROR(VLOOKUP(S65,'  '!$C$6:$E$371,3,FALSE)),IF(ISERROR(VLOOKUP(S65,' '!$A$1:$B$30,2,FALSE)),"",VLOOKUP(S65,' '!$A$1:$B$30,2,FALSE)),VLOOKUP(S65,'  '!$C$6:$E$371,3,FALSE))</f>
        <v/>
      </c>
      <c r="U65" s="8" t="str">
        <f t="shared" si="24"/>
        <v/>
      </c>
      <c r="V65" s="5" t="s">
        <v>69</v>
      </c>
      <c r="W65" s="27">
        <f t="shared" si="32"/>
        <v>45097</v>
      </c>
      <c r="X65" s="7" t="str">
        <f>IF(ISERROR(VLOOKUP(W65,'  '!$C$6:$E$371,3,FALSE)),IF(ISERROR(VLOOKUP(W65,' '!$A$1:$B$30,2,FALSE)),"",VLOOKUP(W65,' '!$A$1:$B$30,2,FALSE)),VLOOKUP(W65,'  '!$C$6:$E$371,3,FALSE))</f>
        <v/>
      </c>
      <c r="Y65" s="8" t="str">
        <f t="shared" si="25"/>
        <v/>
      </c>
    </row>
    <row r="66" spans="1:25" ht="15" x14ac:dyDescent="0.2">
      <c r="B66" s="35" t="s">
        <v>73</v>
      </c>
      <c r="C66" s="37">
        <f t="shared" si="26"/>
        <v>44947</v>
      </c>
      <c r="D66" s="33" t="str">
        <f>IF(ISERROR(VLOOKUP(C66,'  '!$C$6:$E$371,3,FALSE)),IF(ISERROR(VLOOKUP(C66,' '!$A$1:$B$30,2,FALSE)),"",VLOOKUP(C66,' '!$A$1:$B$30,2,FALSE)),VLOOKUP(C66,'  '!$C$6:$E$371,3,FALSE))</f>
        <v/>
      </c>
      <c r="E66" s="62" t="str">
        <f t="shared" si="27"/>
        <v/>
      </c>
      <c r="F66" s="5" t="s">
        <v>69</v>
      </c>
      <c r="G66" s="27">
        <f t="shared" si="28"/>
        <v>44978</v>
      </c>
      <c r="H66" s="135" t="s">
        <v>123</v>
      </c>
      <c r="I66" s="91" t="str">
        <f t="shared" si="21"/>
        <v/>
      </c>
      <c r="J66" s="5" t="s">
        <v>69</v>
      </c>
      <c r="K66" s="27">
        <f t="shared" si="29"/>
        <v>45006</v>
      </c>
      <c r="L66" s="7" t="str">
        <f>IF(ISERROR(VLOOKUP(K66,'  '!$C$6:$E$371,3,FALSE)),IF(ISERROR(VLOOKUP(K66,' '!$A$1:$B$30,2,FALSE)),"",VLOOKUP(K66,' '!$A$1:$B$30,2,FALSE)),VLOOKUP(K66,'  '!$C$6:$E$371,3,FALSE))</f>
        <v/>
      </c>
      <c r="M66" s="65" t="str">
        <f t="shared" si="22"/>
        <v/>
      </c>
      <c r="N66" s="5" t="s">
        <v>72</v>
      </c>
      <c r="O66" s="27">
        <f t="shared" si="30"/>
        <v>45037</v>
      </c>
      <c r="P66" s="7" t="str">
        <f>IF(ISERROR(VLOOKUP(O66,'  '!$C$6:$E$371,3,FALSE)),IF(ISERROR(VLOOKUP(O66,' '!$A$1:$B$30,2,FALSE)),"",VLOOKUP(O66,' '!$A$1:$B$30,2,FALSE)),VLOOKUP(O66,'  '!$C$6:$E$371,3,FALSE))</f>
        <v/>
      </c>
      <c r="Q66" s="65" t="str">
        <f t="shared" si="23"/>
        <v/>
      </c>
      <c r="R66" s="35" t="s">
        <v>74</v>
      </c>
      <c r="S66" s="36">
        <f t="shared" si="31"/>
        <v>45067</v>
      </c>
      <c r="T66" s="34" t="str">
        <f>IF(ISERROR(VLOOKUP(S66,'  '!$C$6:$E$371,3,FALSE)),IF(ISERROR(VLOOKUP(S66,' '!$A$1:$B$30,2,FALSE)),"",VLOOKUP(S66,' '!$A$1:$B$30,2,FALSE)),VLOOKUP(S66,'  '!$C$6:$E$371,3,FALSE))</f>
        <v/>
      </c>
      <c r="U66" s="39" t="str">
        <f t="shared" si="24"/>
        <v/>
      </c>
      <c r="V66" s="5" t="s">
        <v>70</v>
      </c>
      <c r="W66" s="27">
        <f t="shared" si="32"/>
        <v>45098</v>
      </c>
      <c r="X66" s="148" t="s">
        <v>89</v>
      </c>
      <c r="Y66" s="155"/>
    </row>
    <row r="67" spans="1:25" ht="14.25" customHeight="1" x14ac:dyDescent="0.2">
      <c r="B67" s="35" t="s">
        <v>74</v>
      </c>
      <c r="C67" s="37">
        <f t="shared" si="26"/>
        <v>44948</v>
      </c>
      <c r="D67" s="38" t="str">
        <f>IF(ISERROR(VLOOKUP(C67,'  '!$C$6:$E$371,3,FALSE)),IF(ISERROR(VLOOKUP(C67,' '!$A$1:$B$30,2,FALSE)),"",VLOOKUP(C67,' '!$A$1:$B$30,2,FALSE)),VLOOKUP(C67,'  '!$C$6:$E$371,3,FALSE))</f>
        <v/>
      </c>
      <c r="E67" s="64" t="str">
        <f t="shared" si="27"/>
        <v/>
      </c>
      <c r="F67" s="5" t="s">
        <v>70</v>
      </c>
      <c r="G67" s="27">
        <f t="shared" si="28"/>
        <v>44979</v>
      </c>
      <c r="H67" s="136"/>
      <c r="I67" s="91" t="str">
        <f t="shared" si="21"/>
        <v/>
      </c>
      <c r="J67" s="5" t="s">
        <v>70</v>
      </c>
      <c r="K67" s="27">
        <f t="shared" si="29"/>
        <v>45007</v>
      </c>
      <c r="L67" s="126" t="s">
        <v>125</v>
      </c>
      <c r="M67" s="65" t="str">
        <f t="shared" si="22"/>
        <v/>
      </c>
      <c r="N67" s="35" t="s">
        <v>73</v>
      </c>
      <c r="O67" s="36">
        <f t="shared" si="30"/>
        <v>45038</v>
      </c>
      <c r="P67" s="7" t="str">
        <f>IF(ISERROR(VLOOKUP(O67,'  '!$C$6:$E$371,3,FALSE)),IF(ISERROR(VLOOKUP(O67,' '!$A$1:$B$30,2,FALSE)),"",VLOOKUP(O67,' '!$A$1:$B$30,2,FALSE)),VLOOKUP(O67,'  '!$C$6:$E$371,3,FALSE))</f>
        <v/>
      </c>
      <c r="Q67" s="65" t="str">
        <f t="shared" si="23"/>
        <v/>
      </c>
      <c r="R67" s="5" t="s">
        <v>68</v>
      </c>
      <c r="S67" s="27">
        <f t="shared" si="31"/>
        <v>45068</v>
      </c>
      <c r="T67" s="152" t="s">
        <v>99</v>
      </c>
      <c r="U67" s="105">
        <v>21</v>
      </c>
      <c r="V67" s="5" t="s">
        <v>71</v>
      </c>
      <c r="W67" s="27">
        <f t="shared" si="32"/>
        <v>45099</v>
      </c>
      <c r="X67" s="7" t="s">
        <v>128</v>
      </c>
      <c r="Y67" s="8" t="str">
        <f t="shared" si="25"/>
        <v/>
      </c>
    </row>
    <row r="68" spans="1:25" ht="14.25" customHeight="1" x14ac:dyDescent="0.2">
      <c r="B68" s="5" t="s">
        <v>68</v>
      </c>
      <c r="C68" s="6">
        <f t="shared" si="26"/>
        <v>44949</v>
      </c>
      <c r="D68" s="143" t="s">
        <v>120</v>
      </c>
      <c r="E68" s="94">
        <v>4</v>
      </c>
      <c r="F68" s="5" t="s">
        <v>71</v>
      </c>
      <c r="G68" s="27">
        <f t="shared" si="28"/>
        <v>44980</v>
      </c>
      <c r="H68" s="136"/>
      <c r="I68" s="91" t="str">
        <f t="shared" si="21"/>
        <v/>
      </c>
      <c r="J68" s="5" t="s">
        <v>71</v>
      </c>
      <c r="K68" s="27">
        <f t="shared" si="29"/>
        <v>45008</v>
      </c>
      <c r="L68" s="7" t="str">
        <f>IF(ISERROR(VLOOKUP(K68,'  '!$C$6:$E$371,3,FALSE)),IF(ISERROR(VLOOKUP(K68,' '!$A$1:$B$30,2,FALSE)),"",VLOOKUP(K68,' '!$A$1:$B$30,2,FALSE)),VLOOKUP(K68,'  '!$C$6:$E$371,3,FALSE))</f>
        <v/>
      </c>
      <c r="M68" s="65" t="str">
        <f t="shared" si="22"/>
        <v/>
      </c>
      <c r="N68" s="35" t="s">
        <v>74</v>
      </c>
      <c r="O68" s="36">
        <f t="shared" si="30"/>
        <v>45039</v>
      </c>
      <c r="P68" s="34" t="str">
        <f>IF(ISERROR(VLOOKUP(O68,'  '!$C$6:$E$371,3,FALSE)),IF(ISERROR(VLOOKUP(O68,' '!$A$1:$B$30,2,FALSE)),"",VLOOKUP(O68,' '!$A$1:$B$30,2,FALSE)),VLOOKUP(O68,'  '!$C$6:$E$371,3,FALSE))</f>
        <v/>
      </c>
      <c r="Q68" s="66" t="str">
        <f t="shared" si="23"/>
        <v/>
      </c>
      <c r="R68" s="5" t="s">
        <v>69</v>
      </c>
      <c r="S68" s="27">
        <f t="shared" si="31"/>
        <v>45069</v>
      </c>
      <c r="T68" s="153"/>
      <c r="U68" s="106" t="str">
        <f t="shared" si="24"/>
        <v/>
      </c>
      <c r="V68" s="5" t="s">
        <v>72</v>
      </c>
      <c r="W68" s="27">
        <f t="shared" si="32"/>
        <v>45100</v>
      </c>
      <c r="X68" s="7" t="s">
        <v>128</v>
      </c>
      <c r="Y68" s="8" t="str">
        <f t="shared" si="25"/>
        <v/>
      </c>
    </row>
    <row r="69" spans="1:25" ht="14.25" customHeight="1" x14ac:dyDescent="0.2">
      <c r="B69" s="5" t="s">
        <v>69</v>
      </c>
      <c r="C69" s="6">
        <f t="shared" si="26"/>
        <v>44950</v>
      </c>
      <c r="D69" s="144"/>
      <c r="E69" s="95" t="str">
        <f t="shared" si="27"/>
        <v/>
      </c>
      <c r="F69" s="5" t="s">
        <v>72</v>
      </c>
      <c r="G69" s="27">
        <f t="shared" si="28"/>
        <v>44981</v>
      </c>
      <c r="H69" s="137"/>
      <c r="I69" s="92" t="str">
        <f t="shared" si="21"/>
        <v/>
      </c>
      <c r="J69" s="5" t="s">
        <v>72</v>
      </c>
      <c r="K69" s="27">
        <f t="shared" si="29"/>
        <v>45009</v>
      </c>
      <c r="L69" s="7" t="str">
        <f>IF(ISERROR(VLOOKUP(K69,'  '!$C$6:$E$371,3,FALSE)),IF(ISERROR(VLOOKUP(K69,' '!$A$1:$B$30,2,FALSE)),"",VLOOKUP(K69,' '!$A$1:$B$30,2,FALSE)),VLOOKUP(K69,'  '!$C$6:$E$371,3,FALSE))</f>
        <v/>
      </c>
      <c r="M69" s="65" t="str">
        <f t="shared" si="22"/>
        <v/>
      </c>
      <c r="N69" s="5" t="s">
        <v>68</v>
      </c>
      <c r="O69" s="27">
        <f t="shared" si="30"/>
        <v>45040</v>
      </c>
      <c r="P69" s="60" t="s">
        <v>91</v>
      </c>
      <c r="Q69" s="73">
        <v>17</v>
      </c>
      <c r="R69" s="5" t="s">
        <v>70</v>
      </c>
      <c r="S69" s="27">
        <f t="shared" si="31"/>
        <v>45070</v>
      </c>
      <c r="T69" s="153"/>
      <c r="U69" s="106" t="str">
        <f t="shared" si="24"/>
        <v/>
      </c>
      <c r="V69" s="35" t="s">
        <v>73</v>
      </c>
      <c r="W69" s="36">
        <f t="shared" si="32"/>
        <v>45101</v>
      </c>
      <c r="X69" s="7" t="str">
        <f>IF(ISERROR(VLOOKUP(W69,'  '!$C$6:$E$371,3,FALSE)),IF(ISERROR(VLOOKUP(W69,' '!$A$1:$B$30,2,FALSE)),"",VLOOKUP(W69,' '!$A$1:$B$30,2,FALSE)),VLOOKUP(W69,'  '!$C$6:$E$371,3,FALSE))</f>
        <v/>
      </c>
      <c r="Y69" s="8" t="str">
        <f t="shared" si="25"/>
        <v/>
      </c>
    </row>
    <row r="70" spans="1:25" x14ac:dyDescent="0.2">
      <c r="B70" s="5" t="s">
        <v>70</v>
      </c>
      <c r="C70" s="6">
        <f t="shared" si="26"/>
        <v>44951</v>
      </c>
      <c r="D70" s="144"/>
      <c r="E70" s="95" t="str">
        <f t="shared" si="27"/>
        <v/>
      </c>
      <c r="F70" s="35" t="s">
        <v>73</v>
      </c>
      <c r="G70" s="36">
        <f t="shared" si="28"/>
        <v>44982</v>
      </c>
      <c r="H70" s="7" t="str">
        <f>IF(ISERROR(VLOOKUP(G70,'  '!$C$6:$E$371,3,FALSE)),IF(ISERROR(VLOOKUP(G70,' '!$A$1:$B$30,2,FALSE)),"",VLOOKUP(G70,' '!$A$1:$B$30,2,FALSE)),VLOOKUP(G70,'  '!$C$6:$E$371,3,FALSE))</f>
        <v/>
      </c>
      <c r="I70" s="8" t="str">
        <f t="shared" si="21"/>
        <v/>
      </c>
      <c r="J70" s="35" t="s">
        <v>73</v>
      </c>
      <c r="K70" s="36">
        <f t="shared" si="29"/>
        <v>45010</v>
      </c>
      <c r="L70" s="7" t="str">
        <f>IF(ISERROR(VLOOKUP(K70,'  '!$C$6:$E$371,3,FALSE)),IF(ISERROR(VLOOKUP(K70,' '!$A$1:$B$30,2,FALSE)),"",VLOOKUP(K70,' '!$A$1:$B$30,2,FALSE)),VLOOKUP(K70,'  '!$C$6:$E$371,3,FALSE))</f>
        <v/>
      </c>
      <c r="M70" s="65" t="str">
        <f t="shared" si="22"/>
        <v/>
      </c>
      <c r="N70" s="5" t="s">
        <v>69</v>
      </c>
      <c r="O70" s="27">
        <f t="shared" si="30"/>
        <v>45041</v>
      </c>
      <c r="P70" s="61" t="s">
        <v>84</v>
      </c>
      <c r="Q70" s="74"/>
      <c r="R70" s="5" t="s">
        <v>71</v>
      </c>
      <c r="S70" s="27">
        <f t="shared" si="31"/>
        <v>45071</v>
      </c>
      <c r="T70" s="153"/>
      <c r="U70" s="106" t="str">
        <f t="shared" si="24"/>
        <v/>
      </c>
      <c r="V70" s="35" t="s">
        <v>74</v>
      </c>
      <c r="W70" s="36">
        <f t="shared" si="32"/>
        <v>45102</v>
      </c>
      <c r="X70" s="34" t="str">
        <f>IF(ISERROR(VLOOKUP(W70,'  '!$C$6:$E$371,3,FALSE)),IF(ISERROR(VLOOKUP(W70,' '!$A$1:$B$30,2,FALSE)),"",VLOOKUP(W70,' '!$A$1:$B$30,2,FALSE)),VLOOKUP(W70,'  '!$C$6:$E$371,3,FALSE))</f>
        <v/>
      </c>
      <c r="Y70" s="39" t="str">
        <f t="shared" si="25"/>
        <v/>
      </c>
    </row>
    <row r="71" spans="1:25" x14ac:dyDescent="0.2">
      <c r="B71" s="5" t="s">
        <v>71</v>
      </c>
      <c r="C71" s="6">
        <f t="shared" si="26"/>
        <v>44952</v>
      </c>
      <c r="D71" s="144"/>
      <c r="E71" s="95" t="str">
        <f t="shared" si="27"/>
        <v/>
      </c>
      <c r="F71" s="35" t="s">
        <v>74</v>
      </c>
      <c r="G71" s="36">
        <f t="shared" si="28"/>
        <v>44983</v>
      </c>
      <c r="H71" s="34" t="str">
        <f>IF(ISERROR(VLOOKUP(G71,'  '!$C$6:$E$371,3,FALSE)),IF(ISERROR(VLOOKUP(G71,' '!$A$1:$B$30,2,FALSE)),"",VLOOKUP(G71,' '!$A$1:$B$30,2,FALSE)),VLOOKUP(G71,'  '!$C$6:$E$371,3,FALSE))</f>
        <v/>
      </c>
      <c r="I71" s="39" t="str">
        <f t="shared" si="21"/>
        <v/>
      </c>
      <c r="J71" s="35" t="s">
        <v>74</v>
      </c>
      <c r="K71" s="43">
        <f t="shared" si="29"/>
        <v>45011</v>
      </c>
      <c r="L71" s="44" t="str">
        <f>IF(ISERROR(VLOOKUP(K71,'  '!$C$6:$E$371,3,FALSE)),IF(ISERROR(VLOOKUP(K71,' '!$A$1:$B$30,2,FALSE)),"",VLOOKUP(K71,' '!$A$1:$B$30,2,FALSE)),VLOOKUP(K71,'  '!$C$6:$E$371,3,FALSE))</f>
        <v/>
      </c>
      <c r="M71" s="71" t="str">
        <f t="shared" si="22"/>
        <v/>
      </c>
      <c r="N71" s="5" t="s">
        <v>70</v>
      </c>
      <c r="O71" s="27">
        <f t="shared" si="30"/>
        <v>45042</v>
      </c>
      <c r="P71" s="126" t="s">
        <v>121</v>
      </c>
      <c r="Q71" s="65" t="str">
        <f t="shared" si="23"/>
        <v/>
      </c>
      <c r="R71" s="5" t="s">
        <v>72</v>
      </c>
      <c r="S71" s="27">
        <f t="shared" si="31"/>
        <v>45072</v>
      </c>
      <c r="T71" s="154"/>
      <c r="U71" s="107" t="str">
        <f t="shared" si="24"/>
        <v/>
      </c>
      <c r="V71" s="5" t="s">
        <v>68</v>
      </c>
      <c r="W71" s="27">
        <f t="shared" si="32"/>
        <v>45103</v>
      </c>
      <c r="X71" s="7" t="str">
        <f>IF(ISERROR(VLOOKUP(W71,'  '!$C$6:$E$371,3,FALSE)),IF(ISERROR(VLOOKUP(W71,' '!$A$1:$B$30,2,FALSE)),"",VLOOKUP(W71,' '!$A$1:$B$30,2,FALSE)),VLOOKUP(W71,'  '!$C$6:$E$371,3,FALSE))</f>
        <v/>
      </c>
      <c r="Y71" s="65">
        <v>26</v>
      </c>
    </row>
    <row r="72" spans="1:25" ht="15" x14ac:dyDescent="0.2">
      <c r="B72" s="5" t="s">
        <v>72</v>
      </c>
      <c r="C72" s="6">
        <f t="shared" si="26"/>
        <v>44953</v>
      </c>
      <c r="D72" s="59"/>
      <c r="E72" s="62" t="str">
        <f t="shared" si="27"/>
        <v/>
      </c>
      <c r="F72" s="5" t="s">
        <v>68</v>
      </c>
      <c r="G72" s="27">
        <f t="shared" si="28"/>
        <v>44984</v>
      </c>
      <c r="H72" s="151" t="s">
        <v>96</v>
      </c>
      <c r="I72" s="90">
        <v>9</v>
      </c>
      <c r="J72" s="5" t="s">
        <v>68</v>
      </c>
      <c r="K72" s="27">
        <f t="shared" si="29"/>
        <v>45012</v>
      </c>
      <c r="L72" s="7" t="str">
        <f>IF(ISERROR(VLOOKUP(K72,'  '!$C$6:$E$371,3,FALSE)),IF(ISERROR(VLOOKUP(K72,' '!$A$1:$B$30,2,FALSE)),"",VLOOKUP(K72,' '!$A$1:$B$30,2,FALSE)),VLOOKUP(K72,'  '!$C$6:$E$371,3,FALSE))</f>
        <v/>
      </c>
      <c r="M72" s="65">
        <v>13</v>
      </c>
      <c r="N72" s="5" t="s">
        <v>71</v>
      </c>
      <c r="O72" s="27">
        <f t="shared" si="30"/>
        <v>45043</v>
      </c>
      <c r="P72" s="7" t="str">
        <f>IF(ISERROR(VLOOKUP(O72,'  '!$C$6:$E$371,3,FALSE)),IF(ISERROR(VLOOKUP(O72,' '!$A$1:$B$30,2,FALSE)),"",VLOOKUP(O72,' '!$A$1:$B$30,2,FALSE)),VLOOKUP(O72,'  '!$C$6:$E$371,3,FALSE))</f>
        <v/>
      </c>
      <c r="Q72" s="65" t="str">
        <f t="shared" si="23"/>
        <v/>
      </c>
      <c r="R72" s="35" t="s">
        <v>73</v>
      </c>
      <c r="S72" s="27">
        <f t="shared" si="31"/>
        <v>45073</v>
      </c>
      <c r="T72" s="7" t="str">
        <f>IF(ISERROR(VLOOKUP(S72,'  '!$C$6:$E$371,3,FALSE)),IF(ISERROR(VLOOKUP(S72,' '!$A$1:$B$30,2,FALSE)),"",VLOOKUP(S72,' '!$A$1:$B$30,2,FALSE)),VLOOKUP(S72,'  '!$C$6:$E$371,3,FALSE))</f>
        <v/>
      </c>
      <c r="U72" s="8" t="str">
        <f t="shared" si="24"/>
        <v/>
      </c>
      <c r="V72" s="5" t="s">
        <v>69</v>
      </c>
      <c r="W72" s="27">
        <f t="shared" si="32"/>
        <v>45104</v>
      </c>
      <c r="X72" s="7" t="str">
        <f>IF(ISERROR(VLOOKUP(W72,'  '!$C$6:$E$371,3,FALSE)),IF(ISERROR(VLOOKUP(W72,' '!$A$1:$B$30,2,FALSE)),"",VLOOKUP(W72,' '!$A$1:$B$30,2,FALSE)),VLOOKUP(W72,'  '!$C$6:$E$371,3,FALSE))</f>
        <v/>
      </c>
      <c r="Y72" s="8" t="str">
        <f t="shared" si="25"/>
        <v/>
      </c>
    </row>
    <row r="73" spans="1:25" ht="15" x14ac:dyDescent="0.2">
      <c r="B73" s="35" t="s">
        <v>73</v>
      </c>
      <c r="C73" s="37">
        <f t="shared" si="26"/>
        <v>44954</v>
      </c>
      <c r="D73" s="58"/>
      <c r="E73" s="62" t="str">
        <f t="shared" si="27"/>
        <v/>
      </c>
      <c r="F73" s="5" t="s">
        <v>69</v>
      </c>
      <c r="G73" s="27">
        <f t="shared" si="28"/>
        <v>44985</v>
      </c>
      <c r="H73" s="137"/>
      <c r="I73" s="93" t="str">
        <f t="shared" si="21"/>
        <v/>
      </c>
      <c r="J73" s="5" t="s">
        <v>69</v>
      </c>
      <c r="K73" s="27">
        <f t="shared" si="29"/>
        <v>45013</v>
      </c>
      <c r="L73" s="7" t="str">
        <f>IF(ISERROR(VLOOKUP(K73,'  '!$C$6:$E$371,3,FALSE)),IF(ISERROR(VLOOKUP(K73,' '!$A$1:$B$30,2,FALSE)),"",VLOOKUP(K73,' '!$A$1:$B$30,2,FALSE)),VLOOKUP(K73,'  '!$C$6:$E$371,3,FALSE))</f>
        <v/>
      </c>
      <c r="M73" s="65" t="str">
        <f t="shared" si="22"/>
        <v/>
      </c>
      <c r="N73" s="5" t="s">
        <v>72</v>
      </c>
      <c r="O73" s="27">
        <f t="shared" si="30"/>
        <v>45044</v>
      </c>
      <c r="P73" s="7" t="str">
        <f>IF(ISERROR(VLOOKUP(O73,'  '!$C$6:$E$371,3,FALSE)),IF(ISERROR(VLOOKUP(O73,' '!$A$1:$B$30,2,FALSE)),"",VLOOKUP(O73,' '!$A$1:$B$30,2,FALSE)),VLOOKUP(O73,'  '!$C$6:$E$371,3,FALSE))</f>
        <v/>
      </c>
      <c r="Q73" s="8" t="str">
        <f t="shared" si="23"/>
        <v/>
      </c>
      <c r="R73" s="35" t="s">
        <v>74</v>
      </c>
      <c r="S73" s="27">
        <f t="shared" si="31"/>
        <v>45074</v>
      </c>
      <c r="T73" s="148" t="s">
        <v>87</v>
      </c>
      <c r="U73" s="149"/>
      <c r="V73" s="5" t="s">
        <v>70</v>
      </c>
      <c r="W73" s="27">
        <f t="shared" si="32"/>
        <v>45105</v>
      </c>
      <c r="X73" s="7" t="str">
        <f>IF(ISERROR(VLOOKUP(W73,'  '!$C$6:$E$371,3,FALSE)),IF(ISERROR(VLOOKUP(W73,' '!$A$1:$B$30,2,FALSE)),"",VLOOKUP(W73,' '!$A$1:$B$30,2,FALSE)),VLOOKUP(W73,'  '!$C$6:$E$371,3,FALSE))</f>
        <v/>
      </c>
      <c r="Y73" s="8" t="str">
        <f t="shared" si="25"/>
        <v/>
      </c>
    </row>
    <row r="74" spans="1:25" ht="15" x14ac:dyDescent="0.2">
      <c r="B74" s="35" t="s">
        <v>74</v>
      </c>
      <c r="C74" s="37">
        <f>IF(C73="","",IF(DAY(C73)&gt;DAY(C73+1),"",C73+1))</f>
        <v>44955</v>
      </c>
      <c r="D74" s="38" t="str">
        <f>IF(ISERROR(VLOOKUP(C74,'  '!$C$6:$E$371,3,FALSE)),IF(ISERROR(VLOOKUP(C74,' '!$A$1:$B$30,2,FALSE)),"",VLOOKUP(C74,' '!$A$1:$B$30,2,FALSE)),VLOOKUP(C74,'  '!$C$6:$E$371,3,FALSE))</f>
        <v/>
      </c>
      <c r="E74" s="64" t="str">
        <f t="shared" si="27"/>
        <v/>
      </c>
      <c r="F74" s="5" t="str">
        <f>IF(G74="","",WEEKDAY(G74,1))</f>
        <v/>
      </c>
      <c r="G74" s="27" t="str">
        <f>IF(G73="","",IF(DAY(G73)&gt;DAY(G73+1),"",G73+1))</f>
        <v/>
      </c>
      <c r="H74" s="7" t="str">
        <f>IF(ISERROR(VLOOKUP(G74,'  '!$C$6:$E$371,3,FALSE)),IF(ISERROR(VLOOKUP(G74,' '!$A$1:$B$30,2,FALSE)),"",VLOOKUP(G74,' '!$A$1:$B$30,2,FALSE)),VLOOKUP(G74,'  '!$C$6:$E$371,3,FALSE))</f>
        <v/>
      </c>
      <c r="I74" s="8" t="str">
        <f t="shared" si="21"/>
        <v/>
      </c>
      <c r="J74" s="5" t="s">
        <v>70</v>
      </c>
      <c r="K74" s="27">
        <f>IF(K73="","",IF(DAY(K73)&gt;DAY(K73+1),"",K73+1))</f>
        <v>45014</v>
      </c>
      <c r="L74" s="125" t="s">
        <v>105</v>
      </c>
      <c r="M74" s="65" t="str">
        <f t="shared" si="22"/>
        <v/>
      </c>
      <c r="N74" s="35" t="s">
        <v>73</v>
      </c>
      <c r="O74" s="27">
        <f>IF(O73="","",IF(DAY(O73)&gt;DAY(O73+1),"",O73+1))</f>
        <v>45045</v>
      </c>
      <c r="P74" s="7" t="str">
        <f>IF(ISERROR(VLOOKUP(O74,'  '!$C$6:$E$371,3,FALSE)),IF(ISERROR(VLOOKUP(O74,' '!$A$1:$B$30,2,FALSE)),"",VLOOKUP(O74,' '!$A$1:$B$30,2,FALSE)),VLOOKUP(O74,'  '!$C$6:$E$371,3,FALSE))</f>
        <v/>
      </c>
      <c r="Q74" s="8" t="str">
        <f t="shared" si="23"/>
        <v/>
      </c>
      <c r="R74" s="9" t="s">
        <v>68</v>
      </c>
      <c r="S74" s="27">
        <f>IF(S73="","",IF(DAY(S73)&gt;DAY(S73+1),"",S73+1))</f>
        <v>45075</v>
      </c>
      <c r="T74" s="148" t="s">
        <v>81</v>
      </c>
      <c r="U74" s="149"/>
      <c r="V74" s="5" t="s">
        <v>71</v>
      </c>
      <c r="W74" s="27">
        <f>IF(W73="","",IF(DAY(W73)&gt;DAY(W73+1),"",W73+1))</f>
        <v>45106</v>
      </c>
      <c r="X74" s="7" t="str">
        <f>IF(ISERROR(VLOOKUP(W74,'  '!$C$6:$E$371,3,FALSE)),IF(ISERROR(VLOOKUP(W74,' '!$A$1:$B$30,2,FALSE)),"",VLOOKUP(W74,' '!$A$1:$B$30,2,FALSE)),VLOOKUP(W74,'  '!$C$6:$E$371,3,FALSE))</f>
        <v/>
      </c>
      <c r="Y74" s="8" t="str">
        <f t="shared" si="25"/>
        <v/>
      </c>
    </row>
    <row r="75" spans="1:25" x14ac:dyDescent="0.2">
      <c r="B75" s="5" t="s">
        <v>68</v>
      </c>
      <c r="C75" s="6">
        <f t="shared" ref="C75:C76" si="33">IF(C74="","",IF(DAY(C74)&gt;DAY(C74+1),"",C74+1))</f>
        <v>44956</v>
      </c>
      <c r="D75" s="143" t="s">
        <v>94</v>
      </c>
      <c r="E75" s="94">
        <v>5</v>
      </c>
      <c r="F75" s="5" t="str">
        <f t="shared" ref="F75:F76" si="34">IF(G75="","",WEEKDAY(G75,1))</f>
        <v/>
      </c>
      <c r="G75" s="27" t="str">
        <f t="shared" ref="G75:G76" si="35">IF(G74="","",IF(DAY(G74)&gt;DAY(G74+1),"",G74+1))</f>
        <v/>
      </c>
      <c r="H75" s="7" t="str">
        <f>IF(ISERROR(VLOOKUP(G75,'  '!$C$6:$E$371,3,FALSE)),IF(ISERROR(VLOOKUP(G75,' '!$A$1:$B$30,2,FALSE)),"",VLOOKUP(G75,' '!$A$1:$B$30,2,FALSE)),VLOOKUP(G75,'  '!$C$6:$E$371,3,FALSE))</f>
        <v/>
      </c>
      <c r="I75" s="8" t="str">
        <f t="shared" si="21"/>
        <v/>
      </c>
      <c r="J75" s="5" t="s">
        <v>71</v>
      </c>
      <c r="K75" s="27">
        <f t="shared" ref="K75:K76" si="36">IF(K74="","",IF(DAY(K74)&gt;DAY(K74+1),"",K74+1))</f>
        <v>45015</v>
      </c>
      <c r="L75" s="7" t="str">
        <f>IF(ISERROR(VLOOKUP(K75,'  '!$C$6:$E$371,3,FALSE)),IF(ISERROR(VLOOKUP(K75,' '!$A$1:$B$30,2,FALSE)),"",VLOOKUP(K75,' '!$A$1:$B$30,2,FALSE)),VLOOKUP(K75,'  '!$C$6:$E$371,3,FALSE))</f>
        <v/>
      </c>
      <c r="M75" s="65" t="str">
        <f t="shared" si="22"/>
        <v/>
      </c>
      <c r="N75" s="35" t="s">
        <v>74</v>
      </c>
      <c r="O75" s="27">
        <f t="shared" ref="O75:O76" si="37">IF(O74="","",IF(DAY(O74)&gt;DAY(O74+1),"",O74+1))</f>
        <v>45046</v>
      </c>
      <c r="P75" s="34" t="str">
        <f>IF(ISERROR(VLOOKUP(O75,'  '!$C$6:$E$371,3,FALSE)),IF(ISERROR(VLOOKUP(O75,' '!$A$1:$B$30,2,FALSE)),"",VLOOKUP(O75,' '!$A$1:$B$30,2,FALSE)),VLOOKUP(O75,'  '!$C$6:$E$371,3,FALSE))</f>
        <v/>
      </c>
      <c r="Q75" s="39" t="str">
        <f t="shared" si="23"/>
        <v/>
      </c>
      <c r="R75" s="9" t="s">
        <v>69</v>
      </c>
      <c r="S75" s="27">
        <f t="shared" ref="S75:S76" si="38">IF(S74="","",IF(DAY(S74)&gt;DAY(S74+1),"",S74+1))</f>
        <v>45076</v>
      </c>
      <c r="T75" s="7" t="str">
        <f>IF(ISERROR(VLOOKUP(S75,'  '!$C$6:$E$371,3,FALSE)),IF(ISERROR(VLOOKUP(S75,' '!$A$1:$B$30,2,FALSE)),"",VLOOKUP(S75,' '!$A$1:$B$30,2,FALSE)),VLOOKUP(S75,'  '!$C$6:$E$371,3,FALSE))</f>
        <v/>
      </c>
      <c r="U75" s="8" t="str">
        <f t="shared" si="24"/>
        <v/>
      </c>
      <c r="V75" s="5" t="s">
        <v>72</v>
      </c>
      <c r="W75" s="27">
        <f t="shared" ref="W75:W76" si="39">IF(W74="","",IF(DAY(W74)&gt;DAY(W74+1),"",W74+1))</f>
        <v>45107</v>
      </c>
      <c r="X75" s="7" t="str">
        <f>IF(ISERROR(VLOOKUP(W75,'  '!$C$6:$E$371,3,FALSE)),IF(ISERROR(VLOOKUP(W75,' '!$A$1:$B$30,2,FALSE)),"",VLOOKUP(W75,' '!$A$1:$B$30,2,FALSE)),VLOOKUP(W75,'  '!$C$6:$E$371,3,FALSE))</f>
        <v/>
      </c>
      <c r="Y75" s="8" t="str">
        <f t="shared" si="25"/>
        <v/>
      </c>
    </row>
    <row r="76" spans="1:25" x14ac:dyDescent="0.2">
      <c r="B76" s="5" t="s">
        <v>69</v>
      </c>
      <c r="C76" s="6">
        <f t="shared" si="33"/>
        <v>44957</v>
      </c>
      <c r="D76" s="150"/>
      <c r="E76" s="96" t="str">
        <f t="shared" si="27"/>
        <v/>
      </c>
      <c r="F76" s="5" t="str">
        <f t="shared" si="34"/>
        <v/>
      </c>
      <c r="G76" s="27" t="str">
        <f t="shared" si="35"/>
        <v/>
      </c>
      <c r="H76" s="7" t="str">
        <f>IF(ISERROR(VLOOKUP(G76,'  '!$C$6:$E$371,3,FALSE)),IF(ISERROR(VLOOKUP(G76,' '!$A$1:$B$30,2,FALSE)),"",VLOOKUP(G76,' '!$A$1:$B$30,2,FALSE)),VLOOKUP(G76,'  '!$C$6:$E$371,3,FALSE))</f>
        <v/>
      </c>
      <c r="I76" s="8" t="str">
        <f t="shared" si="21"/>
        <v/>
      </c>
      <c r="J76" s="5" t="s">
        <v>72</v>
      </c>
      <c r="K76" s="27">
        <f t="shared" si="36"/>
        <v>45016</v>
      </c>
      <c r="L76" s="7" t="str">
        <f>IF(ISERROR(VLOOKUP(K76,'  '!$C$6:$E$371,3,FALSE)),IF(ISERROR(VLOOKUP(K76,' '!$A$1:$B$30,2,FALSE)),"",VLOOKUP(K76,' '!$A$1:$B$30,2,FALSE)),VLOOKUP(K76,'  '!$C$6:$E$371,3,FALSE))</f>
        <v/>
      </c>
      <c r="M76" s="65" t="str">
        <f t="shared" si="22"/>
        <v/>
      </c>
      <c r="N76" s="9" t="str">
        <f t="shared" ref="N76" si="40">IF(O76="","",WEEKDAY(O76,1))</f>
        <v/>
      </c>
      <c r="O76" s="27" t="str">
        <f t="shared" si="37"/>
        <v/>
      </c>
      <c r="P76" s="7" t="str">
        <f>IF(ISERROR(VLOOKUP(O76,'  '!$C$6:$E$371,3,FALSE)),IF(ISERROR(VLOOKUP(O76,' '!$A$1:$B$30,2,FALSE)),"",VLOOKUP(O76,' '!$A$1:$B$30,2,FALSE)),VLOOKUP(O76,'  '!$C$6:$E$371,3,FALSE))</f>
        <v/>
      </c>
      <c r="Q76" s="8" t="str">
        <f t="shared" si="23"/>
        <v/>
      </c>
      <c r="R76" s="9" t="s">
        <v>70</v>
      </c>
      <c r="S76" s="27">
        <f t="shared" si="38"/>
        <v>45077</v>
      </c>
      <c r="T76" s="7" t="str">
        <f>IF(ISERROR(VLOOKUP(S76,'  '!$C$6:$E$371,3,FALSE)),IF(ISERROR(VLOOKUP(S76,' '!$A$1:$B$30,2,FALSE)),"",VLOOKUP(S76,' '!$A$1:$B$30,2,FALSE)),VLOOKUP(S76,'  '!$C$6:$E$371,3,FALSE))</f>
        <v/>
      </c>
      <c r="U76" s="8" t="str">
        <f t="shared" si="24"/>
        <v/>
      </c>
      <c r="V76" s="9" t="str">
        <f t="shared" ref="V76" si="41">IF(W76="","",WEEKDAY(W76,1))</f>
        <v/>
      </c>
      <c r="W76" s="27" t="str">
        <f t="shared" si="39"/>
        <v/>
      </c>
      <c r="X76" s="7" t="str">
        <f>IF(ISERROR(VLOOKUP(W76,'  '!$C$6:$E$371,3,FALSE)),IF(ISERROR(VLOOKUP(W76,' '!$A$1:$B$30,2,FALSE)),"",VLOOKUP(W76,' '!$A$1:$B$30,2,FALSE)),VLOOKUP(W76,'  '!$C$6:$E$371,3,FALSE))</f>
        <v/>
      </c>
      <c r="Y76" s="8" t="str">
        <f t="shared" si="25"/>
        <v/>
      </c>
    </row>
    <row r="77" spans="1:25" ht="15" x14ac:dyDescent="0.2">
      <c r="A77" s="79"/>
      <c r="B77" s="80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1:25" x14ac:dyDescent="0.2"/>
    <row r="79" spans="1:25" x14ac:dyDescent="0.2"/>
  </sheetData>
  <sheetProtection formatCells="0"/>
  <mergeCells count="40">
    <mergeCell ref="U2:Y2"/>
    <mergeCell ref="R42:Y43"/>
    <mergeCell ref="R5:Y6"/>
    <mergeCell ref="V45:Y45"/>
    <mergeCell ref="B45:E45"/>
    <mergeCell ref="F45:I45"/>
    <mergeCell ref="J45:M45"/>
    <mergeCell ref="N45:Q45"/>
    <mergeCell ref="R45:U45"/>
    <mergeCell ref="B8:E8"/>
    <mergeCell ref="F8:I8"/>
    <mergeCell ref="J8:M8"/>
    <mergeCell ref="N8:Q8"/>
    <mergeCell ref="R8:U8"/>
    <mergeCell ref="V8:Y8"/>
    <mergeCell ref="X9:X10"/>
    <mergeCell ref="X66:Y66"/>
    <mergeCell ref="H26:I26"/>
    <mergeCell ref="L46:L48"/>
    <mergeCell ref="X57:X62"/>
    <mergeCell ref="X46:X47"/>
    <mergeCell ref="X51:X54"/>
    <mergeCell ref="T37:T38"/>
    <mergeCell ref="H59:H62"/>
    <mergeCell ref="D68:D71"/>
    <mergeCell ref="T53:T58"/>
    <mergeCell ref="T50:U50"/>
    <mergeCell ref="T63:U63"/>
    <mergeCell ref="D75:D76"/>
    <mergeCell ref="H72:H73"/>
    <mergeCell ref="T73:U73"/>
    <mergeCell ref="T74:U74"/>
    <mergeCell ref="T67:T71"/>
    <mergeCell ref="T9:T12"/>
    <mergeCell ref="T15:T19"/>
    <mergeCell ref="P19:P22"/>
    <mergeCell ref="P48:P50"/>
    <mergeCell ref="H66:H69"/>
    <mergeCell ref="H31:H32"/>
    <mergeCell ref="L13:L15"/>
  </mergeCells>
  <conditionalFormatting sqref="B9:B39 F9:F39 N46:N76 R46:R76 R9:R39 V46:V76 V9:V39 B46:B76 N9:N17 N20:N39 F46:F64 F67:F76 J46:J76 J16:J39 J9:J12 J14">
    <cfRule type="expression" dxfId="178" priority="151">
      <formula>OR(B9=1,D9&lt;&gt;"")</formula>
    </cfRule>
  </conditionalFormatting>
  <conditionalFormatting sqref="F46:G76 F9:G39">
    <cfRule type="expression" dxfId="177" priority="175">
      <formula>$F9=1</formula>
    </cfRule>
  </conditionalFormatting>
  <conditionalFormatting sqref="J46:K76 J9:K39">
    <cfRule type="expression" dxfId="176" priority="172">
      <formula>$J9=1</formula>
    </cfRule>
  </conditionalFormatting>
  <conditionalFormatting sqref="J46:J76 J9:J39">
    <cfRule type="expression" dxfId="175" priority="171">
      <formula>$J9=7</formula>
    </cfRule>
  </conditionalFormatting>
  <conditionalFormatting sqref="N46:O76 N9:O39">
    <cfRule type="expression" dxfId="174" priority="168">
      <formula>$N9=1</formula>
    </cfRule>
  </conditionalFormatting>
  <conditionalFormatting sqref="N46:N76 N9:N39">
    <cfRule type="expression" dxfId="173" priority="167">
      <formula>$N9=7</formula>
    </cfRule>
  </conditionalFormatting>
  <conditionalFormatting sqref="R46:S76 R9:S39">
    <cfRule type="expression" dxfId="172" priority="164">
      <formula>$R9=1</formula>
    </cfRule>
  </conditionalFormatting>
  <conditionalFormatting sqref="R46:R76 R9:R39">
    <cfRule type="expression" dxfId="171" priority="163">
      <formula>$R9=7</formula>
    </cfRule>
  </conditionalFormatting>
  <conditionalFormatting sqref="V46:V76 V9:V39">
    <cfRule type="expression" dxfId="170" priority="159">
      <formula>$V9=7</formula>
    </cfRule>
  </conditionalFormatting>
  <conditionalFormatting sqref="C9:D39 G9:H31 S9:T9 W9:X9 W46:X46 S46:T53 O46:P48 K46:L46 G46:H59 C46:D68 O23:P39 O51:P76 O49:O50 K49:L76 K47:K48 S39:T39 S38 W11:X39 W10 C74:D75 C69:C73 G60:G62 C76 G70:H72 G74:H76 G73 O9:P17 O18:O22 P19 G63:H64 G65:G69 H66 G33:H39 G32 S59:T67 S54:S58 W55:X57 W52:W54 W63:X76 W58:W62 W48:X51 W47 S72:T76 S68:S71 K16:L39 K9:L13 K14:K15 S13:T15 S10:S12 S20:T37 S16:S19">
    <cfRule type="expression" dxfId="169" priority="152">
      <formula>AND(FremhævIdag="Ja",C9=TODAY())</formula>
    </cfRule>
  </conditionalFormatting>
  <conditionalFormatting sqref="B9:C39 B46:C76">
    <cfRule type="expression" dxfId="168" priority="183">
      <formula>$B9=1</formula>
    </cfRule>
  </conditionalFormatting>
  <conditionalFormatting sqref="V46:W76 V9:W39">
    <cfRule type="expression" dxfId="167" priority="155">
      <formula>$V9=1</formula>
    </cfRule>
  </conditionalFormatting>
  <conditionalFormatting sqref="B9:B39 B46:B76">
    <cfRule type="expression" dxfId="166" priority="210">
      <formula>$B9=7</formula>
    </cfRule>
  </conditionalFormatting>
  <conditionalFormatting sqref="F46:F76 F9:F39">
    <cfRule type="expression" dxfId="165" priority="174">
      <formula>$F9=7</formula>
    </cfRule>
  </conditionalFormatting>
  <conditionalFormatting sqref="F9:F15">
    <cfRule type="expression" dxfId="164" priority="148">
      <formula>$B9=1</formula>
    </cfRule>
  </conditionalFormatting>
  <conditionalFormatting sqref="F9:F15">
    <cfRule type="expression" dxfId="163" priority="149">
      <formula>$B9=7</formula>
    </cfRule>
  </conditionalFormatting>
  <conditionalFormatting sqref="F16:F22">
    <cfRule type="expression" dxfId="162" priority="145">
      <formula>$B16=1</formula>
    </cfRule>
  </conditionalFormatting>
  <conditionalFormatting sqref="F16:F22">
    <cfRule type="expression" dxfId="161" priority="146">
      <formula>$B16=7</formula>
    </cfRule>
  </conditionalFormatting>
  <conditionalFormatting sqref="F23:F29">
    <cfRule type="expression" dxfId="160" priority="142">
      <formula>$B23=1</formula>
    </cfRule>
  </conditionalFormatting>
  <conditionalFormatting sqref="F23:F29">
    <cfRule type="expression" dxfId="159" priority="143">
      <formula>$B23=7</formula>
    </cfRule>
  </conditionalFormatting>
  <conditionalFormatting sqref="F30:F36">
    <cfRule type="expression" dxfId="158" priority="139">
      <formula>$B30=1</formula>
    </cfRule>
  </conditionalFormatting>
  <conditionalFormatting sqref="F30:F36">
    <cfRule type="expression" dxfId="157" priority="140">
      <formula>$B30=7</formula>
    </cfRule>
  </conditionalFormatting>
  <conditionalFormatting sqref="J13:J19">
    <cfRule type="expression" dxfId="156" priority="136">
      <formula>$B13=1</formula>
    </cfRule>
  </conditionalFormatting>
  <conditionalFormatting sqref="J13:J19">
    <cfRule type="expression" dxfId="155" priority="137">
      <formula>$B13=7</formula>
    </cfRule>
  </conditionalFormatting>
  <conditionalFormatting sqref="J20:J26">
    <cfRule type="expression" dxfId="154" priority="133">
      <formula>$B20=1</formula>
    </cfRule>
  </conditionalFormatting>
  <conditionalFormatting sqref="J20:J26">
    <cfRule type="expression" dxfId="153" priority="134">
      <formula>$B20=7</formula>
    </cfRule>
  </conditionalFormatting>
  <conditionalFormatting sqref="J27:J38">
    <cfRule type="expression" dxfId="152" priority="130">
      <formula>$B27=1</formula>
    </cfRule>
  </conditionalFormatting>
  <conditionalFormatting sqref="J27:J38">
    <cfRule type="expression" dxfId="151" priority="131">
      <formula>$B27=7</formula>
    </cfRule>
  </conditionalFormatting>
  <conditionalFormatting sqref="N11:N17">
    <cfRule type="expression" dxfId="150" priority="127">
      <formula>$B11=1</formula>
    </cfRule>
  </conditionalFormatting>
  <conditionalFormatting sqref="N11:N17">
    <cfRule type="expression" dxfId="149" priority="128">
      <formula>$B11=7</formula>
    </cfRule>
  </conditionalFormatting>
  <conditionalFormatting sqref="N18:N24">
    <cfRule type="expression" dxfId="148" priority="124">
      <formula>$B18=1</formula>
    </cfRule>
  </conditionalFormatting>
  <conditionalFormatting sqref="N18:N24">
    <cfRule type="expression" dxfId="147" priority="125">
      <formula>$B18=7</formula>
    </cfRule>
  </conditionalFormatting>
  <conditionalFormatting sqref="N25:N31">
    <cfRule type="expression" dxfId="146" priority="121">
      <formula>$B25=1</formula>
    </cfRule>
  </conditionalFormatting>
  <conditionalFormatting sqref="N25:N31">
    <cfRule type="expression" dxfId="145" priority="122">
      <formula>$B25=7</formula>
    </cfRule>
  </conditionalFormatting>
  <conditionalFormatting sqref="N32:N38">
    <cfRule type="expression" dxfId="144" priority="118">
      <formula>$B32=1</formula>
    </cfRule>
  </conditionalFormatting>
  <conditionalFormatting sqref="N32:N38">
    <cfRule type="expression" dxfId="143" priority="119">
      <formula>$B32=7</formula>
    </cfRule>
  </conditionalFormatting>
  <conditionalFormatting sqref="R15:R21">
    <cfRule type="expression" dxfId="142" priority="115">
      <formula>$B15=1</formula>
    </cfRule>
  </conditionalFormatting>
  <conditionalFormatting sqref="R15:R21">
    <cfRule type="expression" dxfId="141" priority="116">
      <formula>$B15=7</formula>
    </cfRule>
  </conditionalFormatting>
  <conditionalFormatting sqref="R22:R28">
    <cfRule type="expression" dxfId="140" priority="112">
      <formula>$B22=1</formula>
    </cfRule>
  </conditionalFormatting>
  <conditionalFormatting sqref="R22:R28">
    <cfRule type="expression" dxfId="139" priority="113">
      <formula>$B22=7</formula>
    </cfRule>
  </conditionalFormatting>
  <conditionalFormatting sqref="R29:R35">
    <cfRule type="expression" dxfId="138" priority="109">
      <formula>$B29=1</formula>
    </cfRule>
  </conditionalFormatting>
  <conditionalFormatting sqref="R29:R35">
    <cfRule type="expression" dxfId="137" priority="110">
      <formula>$B29=7</formula>
    </cfRule>
  </conditionalFormatting>
  <conditionalFormatting sqref="V13:V19">
    <cfRule type="expression" dxfId="136" priority="106">
      <formula>$B13=1</formula>
    </cfRule>
  </conditionalFormatting>
  <conditionalFormatting sqref="V13:V19">
    <cfRule type="expression" dxfId="135" priority="107">
      <formula>$B13=7</formula>
    </cfRule>
  </conditionalFormatting>
  <conditionalFormatting sqref="V20:V26">
    <cfRule type="expression" dxfId="134" priority="103">
      <formula>$B20=1</formula>
    </cfRule>
  </conditionalFormatting>
  <conditionalFormatting sqref="V20:V26">
    <cfRule type="expression" dxfId="133" priority="104">
      <formula>$B20=7</formula>
    </cfRule>
  </conditionalFormatting>
  <conditionalFormatting sqref="V27:V33">
    <cfRule type="expression" dxfId="132" priority="100">
      <formula>$B27=1</formula>
    </cfRule>
  </conditionalFormatting>
  <conditionalFormatting sqref="V27:V33">
    <cfRule type="expression" dxfId="131" priority="101">
      <formula>$B27=7</formula>
    </cfRule>
  </conditionalFormatting>
  <conditionalFormatting sqref="F51:F57">
    <cfRule type="expression" dxfId="130" priority="97">
      <formula>$B51=1</formula>
    </cfRule>
  </conditionalFormatting>
  <conditionalFormatting sqref="F51:F57">
    <cfRule type="expression" dxfId="129" priority="98">
      <formula>$B51=7</formula>
    </cfRule>
  </conditionalFormatting>
  <conditionalFormatting sqref="F58:F64">
    <cfRule type="expression" dxfId="128" priority="94">
      <formula>$B58=1</formula>
    </cfRule>
  </conditionalFormatting>
  <conditionalFormatting sqref="F58:F64">
    <cfRule type="expression" dxfId="127" priority="95">
      <formula>$B58=7</formula>
    </cfRule>
  </conditionalFormatting>
  <conditionalFormatting sqref="F65:F71">
    <cfRule type="expression" dxfId="126" priority="91">
      <formula>$B65=1</formula>
    </cfRule>
  </conditionalFormatting>
  <conditionalFormatting sqref="F65:F71">
    <cfRule type="expression" dxfId="125" priority="92">
      <formula>$B65=7</formula>
    </cfRule>
  </conditionalFormatting>
  <conditionalFormatting sqref="J51:J57">
    <cfRule type="expression" dxfId="124" priority="88">
      <formula>$B51=1</formula>
    </cfRule>
  </conditionalFormatting>
  <conditionalFormatting sqref="J51:J57">
    <cfRule type="expression" dxfId="123" priority="89">
      <formula>$B51=7</formula>
    </cfRule>
  </conditionalFormatting>
  <conditionalFormatting sqref="J58:J64">
    <cfRule type="expression" dxfId="122" priority="85">
      <formula>$B58=1</formula>
    </cfRule>
  </conditionalFormatting>
  <conditionalFormatting sqref="J58:J64">
    <cfRule type="expression" dxfId="121" priority="86">
      <formula>$B58=7</formula>
    </cfRule>
  </conditionalFormatting>
  <conditionalFormatting sqref="J65:J71">
    <cfRule type="expression" dxfId="120" priority="82">
      <formula>$B65=1</formula>
    </cfRule>
  </conditionalFormatting>
  <conditionalFormatting sqref="J65:J71">
    <cfRule type="expression" dxfId="119" priority="83">
      <formula>$B65=7</formula>
    </cfRule>
  </conditionalFormatting>
  <conditionalFormatting sqref="N48:N54">
    <cfRule type="expression" dxfId="118" priority="79">
      <formula>$B48=1</formula>
    </cfRule>
  </conditionalFormatting>
  <conditionalFormatting sqref="N48:N54">
    <cfRule type="expression" dxfId="117" priority="80">
      <formula>$B48=7</formula>
    </cfRule>
  </conditionalFormatting>
  <conditionalFormatting sqref="N55:N61">
    <cfRule type="expression" dxfId="116" priority="76">
      <formula>$B55=1</formula>
    </cfRule>
  </conditionalFormatting>
  <conditionalFormatting sqref="N55:N61">
    <cfRule type="expression" dxfId="115" priority="77">
      <formula>$B55=7</formula>
    </cfRule>
  </conditionalFormatting>
  <conditionalFormatting sqref="N62:N68">
    <cfRule type="expression" dxfId="114" priority="73">
      <formula>$B62=1</formula>
    </cfRule>
  </conditionalFormatting>
  <conditionalFormatting sqref="N62:N68">
    <cfRule type="expression" dxfId="113" priority="74">
      <formula>$B62=7</formula>
    </cfRule>
  </conditionalFormatting>
  <conditionalFormatting sqref="N69:N75">
    <cfRule type="expression" dxfId="112" priority="70">
      <formula>$B69=1</formula>
    </cfRule>
  </conditionalFormatting>
  <conditionalFormatting sqref="N69:N75">
    <cfRule type="expression" dxfId="111" priority="71">
      <formula>$B69=7</formula>
    </cfRule>
  </conditionalFormatting>
  <conditionalFormatting sqref="R46:R52">
    <cfRule type="expression" dxfId="110" priority="67">
      <formula>$B46=1</formula>
    </cfRule>
  </conditionalFormatting>
  <conditionalFormatting sqref="R46:R52">
    <cfRule type="expression" dxfId="109" priority="68">
      <formula>$B46=7</formula>
    </cfRule>
  </conditionalFormatting>
  <conditionalFormatting sqref="R53:R59">
    <cfRule type="expression" dxfId="108" priority="64">
      <formula>$B53=1</formula>
    </cfRule>
  </conditionalFormatting>
  <conditionalFormatting sqref="R53:R59">
    <cfRule type="expression" dxfId="107" priority="65">
      <formula>$B53=7</formula>
    </cfRule>
  </conditionalFormatting>
  <conditionalFormatting sqref="R60:R66">
    <cfRule type="expression" dxfId="106" priority="61">
      <formula>$B60=1</formula>
    </cfRule>
  </conditionalFormatting>
  <conditionalFormatting sqref="R60:R66">
    <cfRule type="expression" dxfId="105" priority="62">
      <formula>$B60=7</formula>
    </cfRule>
  </conditionalFormatting>
  <conditionalFormatting sqref="R67:R73">
    <cfRule type="expression" dxfId="104" priority="58">
      <formula>$B67=1</formula>
    </cfRule>
  </conditionalFormatting>
  <conditionalFormatting sqref="R67:R73">
    <cfRule type="expression" dxfId="103" priority="59">
      <formula>$B67=7</formula>
    </cfRule>
  </conditionalFormatting>
  <conditionalFormatting sqref="V50:V56">
    <cfRule type="expression" dxfId="102" priority="55">
      <formula>$B50=1</formula>
    </cfRule>
  </conditionalFormatting>
  <conditionalFormatting sqref="V50:V56">
    <cfRule type="expression" dxfId="101" priority="56">
      <formula>$B50=7</formula>
    </cfRule>
  </conditionalFormatting>
  <conditionalFormatting sqref="V57:V63">
    <cfRule type="expression" dxfId="100" priority="52">
      <formula>$B57=1</formula>
    </cfRule>
  </conditionalFormatting>
  <conditionalFormatting sqref="V57:V63">
    <cfRule type="expression" dxfId="99" priority="53">
      <formula>$B57=7</formula>
    </cfRule>
  </conditionalFormatting>
  <conditionalFormatting sqref="V64:V70">
    <cfRule type="expression" dxfId="98" priority="49">
      <formula>$B64=1</formula>
    </cfRule>
  </conditionalFormatting>
  <conditionalFormatting sqref="V64:V70">
    <cfRule type="expression" dxfId="97" priority="50">
      <formula>$B64=7</formula>
    </cfRule>
  </conditionalFormatting>
  <conditionalFormatting sqref="R9:R14">
    <cfRule type="expression" dxfId="96" priority="47">
      <formula>$J9=1</formula>
    </cfRule>
  </conditionalFormatting>
  <conditionalFormatting sqref="R9:R14">
    <cfRule type="expression" dxfId="95" priority="46">
      <formula>$J9=7</formula>
    </cfRule>
  </conditionalFormatting>
  <conditionalFormatting sqref="R9:R14">
    <cfRule type="expression" dxfId="94" priority="43">
      <formula>$B9=1</formula>
    </cfRule>
  </conditionalFormatting>
  <conditionalFormatting sqref="R9:R14">
    <cfRule type="expression" dxfId="93" priority="44">
      <formula>$B9=7</formula>
    </cfRule>
  </conditionalFormatting>
  <conditionalFormatting sqref="V32:V33">
    <cfRule type="expression" dxfId="92" priority="40">
      <formula>$B32=1</formula>
    </cfRule>
  </conditionalFormatting>
  <conditionalFormatting sqref="V32:V33">
    <cfRule type="expression" dxfId="91" priority="41">
      <formula>$B32=7</formula>
    </cfRule>
  </conditionalFormatting>
  <conditionalFormatting sqref="V34:V39">
    <cfRule type="expression" dxfId="90" priority="37">
      <formula>$B34=1</formula>
    </cfRule>
  </conditionalFormatting>
  <conditionalFormatting sqref="V34:V39">
    <cfRule type="expression" dxfId="89" priority="38">
      <formula>$B34=7</formula>
    </cfRule>
  </conditionalFormatting>
  <conditionalFormatting sqref="J46:J50">
    <cfRule type="expression" dxfId="88" priority="34">
      <formula>$B46=1</formula>
    </cfRule>
  </conditionalFormatting>
  <conditionalFormatting sqref="J46:J50">
    <cfRule type="expression" dxfId="87" priority="35">
      <formula>$B46=7</formula>
    </cfRule>
  </conditionalFormatting>
  <conditionalFormatting sqref="J72:J76">
    <cfRule type="expression" dxfId="86" priority="32">
      <formula>$F72=1</formula>
    </cfRule>
  </conditionalFormatting>
  <conditionalFormatting sqref="J72:J76">
    <cfRule type="expression" dxfId="85" priority="31">
      <formula>$F72=7</formula>
    </cfRule>
  </conditionalFormatting>
  <conditionalFormatting sqref="J72:J76">
    <cfRule type="expression" dxfId="84" priority="28">
      <formula>$B72=1</formula>
    </cfRule>
  </conditionalFormatting>
  <conditionalFormatting sqref="J72:J76">
    <cfRule type="expression" dxfId="83" priority="29">
      <formula>$B72=7</formula>
    </cfRule>
  </conditionalFormatting>
  <conditionalFormatting sqref="V46:V49">
    <cfRule type="expression" dxfId="82" priority="26">
      <formula>$R46=1</formula>
    </cfRule>
  </conditionalFormatting>
  <conditionalFormatting sqref="V46:V49">
    <cfRule type="expression" dxfId="81" priority="25">
      <formula>$R46=7</formula>
    </cfRule>
  </conditionalFormatting>
  <conditionalFormatting sqref="V46:V49">
    <cfRule type="expression" dxfId="80" priority="22">
      <formula>$B46=1</formula>
    </cfRule>
  </conditionalFormatting>
  <conditionalFormatting sqref="V46:V49">
    <cfRule type="expression" dxfId="79" priority="23">
      <formula>$B46=7</formula>
    </cfRule>
  </conditionalFormatting>
  <conditionalFormatting sqref="V71:V75">
    <cfRule type="expression" dxfId="78" priority="20">
      <formula>$J71=1</formula>
    </cfRule>
  </conditionalFormatting>
  <conditionalFormatting sqref="V71:V75">
    <cfRule type="expression" dxfId="77" priority="19">
      <formula>$J71=7</formula>
    </cfRule>
  </conditionalFormatting>
  <conditionalFormatting sqref="V71:V75">
    <cfRule type="expression" dxfId="76" priority="16">
      <formula>$B71=1</formula>
    </cfRule>
  </conditionalFormatting>
  <conditionalFormatting sqref="V71:V75">
    <cfRule type="expression" dxfId="75" priority="17">
      <formula>$B71=7</formula>
    </cfRule>
  </conditionalFormatting>
  <conditionalFormatting sqref="V32:V33">
    <cfRule type="expression" dxfId="74" priority="14">
      <formula>$R32=1</formula>
    </cfRule>
  </conditionalFormatting>
  <conditionalFormatting sqref="V32:V33">
    <cfRule type="expression" dxfId="73" priority="13">
      <formula>$R32=7</formula>
    </cfRule>
  </conditionalFormatting>
  <conditionalFormatting sqref="V32:V33">
    <cfRule type="expression" dxfId="72" priority="10">
      <formula>$B32=1</formula>
    </cfRule>
  </conditionalFormatting>
  <conditionalFormatting sqref="V32:V33">
    <cfRule type="expression" dxfId="71" priority="11">
      <formula>$B32=7</formula>
    </cfRule>
  </conditionalFormatting>
  <conditionalFormatting sqref="B48">
    <cfRule type="expression" dxfId="70" priority="8">
      <formula>$F48=1</formula>
    </cfRule>
  </conditionalFormatting>
  <conditionalFormatting sqref="B48">
    <cfRule type="expression" dxfId="69" priority="7">
      <formula>$F48=7</formula>
    </cfRule>
  </conditionalFormatting>
  <conditionalFormatting sqref="B48">
    <cfRule type="expression" dxfId="68" priority="4">
      <formula>$B48=1</formula>
    </cfRule>
  </conditionalFormatting>
  <conditionalFormatting sqref="B48">
    <cfRule type="expression" dxfId="67" priority="5">
      <formula>$B48=7</formula>
    </cfRule>
  </conditionalFormatting>
  <conditionalFormatting sqref="N18 F65">
    <cfRule type="expression" dxfId="66" priority="217">
      <formula>OR(F18=1,H19&lt;&gt;"")</formula>
    </cfRule>
  </conditionalFormatting>
  <conditionalFormatting sqref="N19 F66">
    <cfRule type="expression" dxfId="65" priority="218">
      <formula>OR(F19=1,#REF!&lt;&gt;"")</formula>
    </cfRule>
  </conditionalFormatting>
  <conditionalFormatting sqref="J46">
    <cfRule type="expression" dxfId="64" priority="2">
      <formula>$F46=1</formula>
    </cfRule>
  </conditionalFormatting>
  <conditionalFormatting sqref="J46">
    <cfRule type="expression" dxfId="63" priority="1">
      <formula>$F46=7</formula>
    </cfRule>
  </conditionalFormatting>
  <conditionalFormatting sqref="J15">
    <cfRule type="expression" dxfId="62" priority="233">
      <formula>OR(J15=1,L13&lt;&gt;"")</formula>
    </cfRule>
  </conditionalFormatting>
  <conditionalFormatting sqref="J13">
    <cfRule type="expression" dxfId="61" priority="234">
      <formula>OR(J13=1,#REF!&lt;&gt;"")</formula>
    </cfRule>
  </conditionalFormatting>
  <dataValidations count="2">
    <dataValidation type="list" allowBlank="1" showInputMessage="1" showErrorMessage="1" sqref="D3">
      <formula1>Måneder</formula1>
    </dataValidation>
    <dataValidation type="list" allowBlank="1" showInputMessage="1" showErrorMessage="1" sqref="H3 L3">
      <formula1>"Ja,Nej"</formula1>
    </dataValidation>
  </dataValidations>
  <hyperlinks>
    <hyperlink ref="U2" location="Mærkedage!A1" display="Brugerdefinerede mærkedage"/>
    <hyperlink ref="U2:Y2" location="'  '!D6" display="Mine begivenheder &gt;&gt;&gt;"/>
  </hyperlinks>
  <printOptions horizontalCentered="1" verticalCentered="1"/>
  <pageMargins left="0.19685039370078741" right="0.19685039370078741" top="0.39370078740157483" bottom="0.39370078740157483" header="0" footer="0"/>
  <pageSetup paperSize="9" scale="84" fitToHeight="2" orientation="landscape" r:id="rId1"/>
  <rowBreaks count="1" manualBreakCount="1">
    <brk id="41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2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F9:G39 F46:G64 F67:G76</xm:sqref>
        </x14:conditionalFormatting>
        <x14:conditionalFormatting xmlns:xm="http://schemas.microsoft.com/office/excel/2006/main">
          <x14:cfRule type="expression" priority="213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J46:K76 J16:K39 J9:K12 J14:K14 R9:R12 R14</xm:sqref>
        </x14:conditionalFormatting>
        <x14:conditionalFormatting xmlns:xm="http://schemas.microsoft.com/office/excel/2006/main">
          <x14:cfRule type="expression" priority="214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N46:O76 N9:O17 N20:O39</xm:sqref>
        </x14:conditionalFormatting>
        <x14:conditionalFormatting xmlns:xm="http://schemas.microsoft.com/office/excel/2006/main">
          <x14:cfRule type="expression" priority="215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R46:S76 R9:S39</xm:sqref>
        </x14:conditionalFormatting>
        <x14:conditionalFormatting xmlns:xm="http://schemas.microsoft.com/office/excel/2006/main">
          <x14:cfRule type="expression" priority="211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B9:C39 B46:C76</xm:sqref>
        </x14:conditionalFormatting>
        <x14:conditionalFormatting xmlns:xm="http://schemas.microsoft.com/office/excel/2006/main">
          <x14:cfRule type="expression" priority="160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V46:W76 V9:W39</xm:sqref>
        </x14:conditionalFormatting>
        <x14:conditionalFormatting xmlns:xm="http://schemas.microsoft.com/office/excel/2006/main">
          <x14:cfRule type="expression" priority="150" id="{F6999F8C-2F63-4091-B518-3A853B138A9A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F9:F15</xm:sqref>
        </x14:conditionalFormatting>
        <x14:conditionalFormatting xmlns:xm="http://schemas.microsoft.com/office/excel/2006/main">
          <x14:cfRule type="expression" priority="147" id="{90B4B5D5-585D-4095-B626-77DFA603E794}">
            <xm:f>IF(ISERROR(VLOOKUP($D16,'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F16:F22</xm:sqref>
        </x14:conditionalFormatting>
        <x14:conditionalFormatting xmlns:xm="http://schemas.microsoft.com/office/excel/2006/main">
          <x14:cfRule type="expression" priority="144" id="{355E1CE1-7CD2-4256-82BD-EF66FC4C79F2}">
            <xm:f>IF(ISERROR(VLOOKUP($D23,'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F23:F29</xm:sqref>
        </x14:conditionalFormatting>
        <x14:conditionalFormatting xmlns:xm="http://schemas.microsoft.com/office/excel/2006/main">
          <x14:cfRule type="expression" priority="141" id="{1E7C14C5-2CCB-4A00-8368-1E9B496BB566}">
            <xm:f>IF(ISERROR(VLOOKUP($D30,'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F30:F36</xm:sqref>
        </x14:conditionalFormatting>
        <x14:conditionalFormatting xmlns:xm="http://schemas.microsoft.com/office/excel/2006/main">
          <x14:cfRule type="expression" priority="138" id="{A3D4A046-55C6-4A6F-8C6C-A8A4317ABE00}">
            <xm:f>IF(ISERROR(VLOOKUP($D13,'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J13:J19</xm:sqref>
        </x14:conditionalFormatting>
        <x14:conditionalFormatting xmlns:xm="http://schemas.microsoft.com/office/excel/2006/main">
          <x14:cfRule type="expression" priority="135" id="{085D4E2C-D39C-4F88-A8C4-91EF0AB3C243}">
            <xm:f>IF(ISERROR(VLOOKUP($D20,'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J20:J26</xm:sqref>
        </x14:conditionalFormatting>
        <x14:conditionalFormatting xmlns:xm="http://schemas.microsoft.com/office/excel/2006/main">
          <x14:cfRule type="expression" priority="132" id="{D731F6FD-4669-43D3-BEC6-1560C2A4AB14}">
            <xm:f>IF(ISERROR(VLOOKUP($D27,'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J27:J38</xm:sqref>
        </x14:conditionalFormatting>
        <x14:conditionalFormatting xmlns:xm="http://schemas.microsoft.com/office/excel/2006/main">
          <x14:cfRule type="expression" priority="129" id="{3063B743-BBB7-41D4-8045-0004CEFB5F28}">
            <xm:f>IF(ISERROR(VLOOKUP($D11,'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N11:N17</xm:sqref>
        </x14:conditionalFormatting>
        <x14:conditionalFormatting xmlns:xm="http://schemas.microsoft.com/office/excel/2006/main">
          <x14:cfRule type="expression" priority="126" id="{E6BD723A-C4E6-4EC7-9F7C-66FEF5E0E300}">
            <xm:f>IF(ISERROR(VLOOKUP($D18,'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N18:N24</xm:sqref>
        </x14:conditionalFormatting>
        <x14:conditionalFormatting xmlns:xm="http://schemas.microsoft.com/office/excel/2006/main">
          <x14:cfRule type="expression" priority="123" id="{1DE37A9E-54AE-40DE-A9EA-6762B2D18171}">
            <xm:f>IF(ISERROR(VLOOKUP($D25,'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N25:N31</xm:sqref>
        </x14:conditionalFormatting>
        <x14:conditionalFormatting xmlns:xm="http://schemas.microsoft.com/office/excel/2006/main">
          <x14:cfRule type="expression" priority="120" id="{6BCD24DF-F8D8-437A-955D-EBAFA91711A0}">
            <xm:f>IF(ISERROR(VLOOKUP($D32,'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N32:N38</xm:sqref>
        </x14:conditionalFormatting>
        <x14:conditionalFormatting xmlns:xm="http://schemas.microsoft.com/office/excel/2006/main">
          <x14:cfRule type="expression" priority="117" id="{E839B67F-E168-4616-8949-23E3BEE222BC}">
            <xm:f>IF(ISERROR(VLOOKUP($D15,'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R15:R21</xm:sqref>
        </x14:conditionalFormatting>
        <x14:conditionalFormatting xmlns:xm="http://schemas.microsoft.com/office/excel/2006/main">
          <x14:cfRule type="expression" priority="114" id="{FD69D958-95FC-4F3F-AAED-E6E20C6B99A1}">
            <xm:f>IF(ISERROR(VLOOKUP($D22,'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R22:R28</xm:sqref>
        </x14:conditionalFormatting>
        <x14:conditionalFormatting xmlns:xm="http://schemas.microsoft.com/office/excel/2006/main">
          <x14:cfRule type="expression" priority="111" id="{A4EC9477-39AF-4D8E-8163-7335354CED2E}">
            <xm:f>IF(ISERROR(VLOOKUP($D29,'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R29:R35</xm:sqref>
        </x14:conditionalFormatting>
        <x14:conditionalFormatting xmlns:xm="http://schemas.microsoft.com/office/excel/2006/main">
          <x14:cfRule type="expression" priority="108" id="{2A1C8BAF-9292-43AC-93D7-63B59BAD79C8}">
            <xm:f>IF(ISERROR(VLOOKUP($D13,'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V13:V19</xm:sqref>
        </x14:conditionalFormatting>
        <x14:conditionalFormatting xmlns:xm="http://schemas.microsoft.com/office/excel/2006/main">
          <x14:cfRule type="expression" priority="105" id="{5DDD3C2E-08EC-460C-B2E1-63C224CE91B7}">
            <xm:f>IF(ISERROR(VLOOKUP($D20,'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V20:V26</xm:sqref>
        </x14:conditionalFormatting>
        <x14:conditionalFormatting xmlns:xm="http://schemas.microsoft.com/office/excel/2006/main">
          <x14:cfRule type="expression" priority="102" id="{516BA5D0-15CF-40F5-8CA1-B1600F698559}">
            <xm:f>IF(ISERROR(VLOOKUP($D27,'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V27:V33</xm:sqref>
        </x14:conditionalFormatting>
        <x14:conditionalFormatting xmlns:xm="http://schemas.microsoft.com/office/excel/2006/main">
          <x14:cfRule type="expression" priority="99" id="{4AE5F89C-309F-497A-A965-904ACAF071B4}">
            <xm:f>IF(ISERROR(VLOOKUP($D51,'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F51:F57</xm:sqref>
        </x14:conditionalFormatting>
        <x14:conditionalFormatting xmlns:xm="http://schemas.microsoft.com/office/excel/2006/main">
          <x14:cfRule type="expression" priority="96" id="{635AA51F-30EC-4FCB-9DD2-B65A9E006C37}">
            <xm:f>IF(ISERROR(VLOOKUP($D58,'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F58:F64</xm:sqref>
        </x14:conditionalFormatting>
        <x14:conditionalFormatting xmlns:xm="http://schemas.microsoft.com/office/excel/2006/main">
          <x14:cfRule type="expression" priority="93" id="{185EB214-E395-4AA2-A901-4BCE8ECC62B3}">
            <xm:f>IF(ISERROR(VLOOKUP($D65,'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F65:F71</xm:sqref>
        </x14:conditionalFormatting>
        <x14:conditionalFormatting xmlns:xm="http://schemas.microsoft.com/office/excel/2006/main">
          <x14:cfRule type="expression" priority="90" id="{509E5E85-0785-48E8-A08A-F272CE8B542D}">
            <xm:f>IF(ISERROR(VLOOKUP($D51,'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J51:J57</xm:sqref>
        </x14:conditionalFormatting>
        <x14:conditionalFormatting xmlns:xm="http://schemas.microsoft.com/office/excel/2006/main">
          <x14:cfRule type="expression" priority="87" id="{C1BBAABE-2205-4FA1-A66E-82CFD93C2B7D}">
            <xm:f>IF(ISERROR(VLOOKUP($D58,'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J58:J64</xm:sqref>
        </x14:conditionalFormatting>
        <x14:conditionalFormatting xmlns:xm="http://schemas.microsoft.com/office/excel/2006/main">
          <x14:cfRule type="expression" priority="84" id="{506C479F-3697-43C3-922D-AC1F033D940C}">
            <xm:f>IF(ISERROR(VLOOKUP($D65,'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J65:J71</xm:sqref>
        </x14:conditionalFormatting>
        <x14:conditionalFormatting xmlns:xm="http://schemas.microsoft.com/office/excel/2006/main">
          <x14:cfRule type="expression" priority="81" id="{D31DCA1A-F439-43C0-B197-35FE7D0C41FE}">
            <xm:f>IF(ISERROR(VLOOKUP($D48,'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N48:N54</xm:sqref>
        </x14:conditionalFormatting>
        <x14:conditionalFormatting xmlns:xm="http://schemas.microsoft.com/office/excel/2006/main">
          <x14:cfRule type="expression" priority="78" id="{E1FD9E6E-1505-496C-BE1A-2F4D1F90F046}">
            <xm:f>IF(ISERROR(VLOOKUP($D55,'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N55:N61</xm:sqref>
        </x14:conditionalFormatting>
        <x14:conditionalFormatting xmlns:xm="http://schemas.microsoft.com/office/excel/2006/main">
          <x14:cfRule type="expression" priority="75" id="{9ADDF5B8-AEB0-4597-8FFE-6A9AD8CDC0E8}">
            <xm:f>IF(ISERROR(VLOOKUP($D62,'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N62:N68</xm:sqref>
        </x14:conditionalFormatting>
        <x14:conditionalFormatting xmlns:xm="http://schemas.microsoft.com/office/excel/2006/main">
          <x14:cfRule type="expression" priority="72" id="{52CFA740-FACB-4CF5-A2CE-C9226EAC34BF}">
            <xm:f>IF(ISERROR(VLOOKUP($D69,'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N69:N75</xm:sqref>
        </x14:conditionalFormatting>
        <x14:conditionalFormatting xmlns:xm="http://schemas.microsoft.com/office/excel/2006/main">
          <x14:cfRule type="expression" priority="69" id="{0D512694-84AD-4D07-B220-C26DF4403DC2}">
            <xm:f>IF(ISERROR(VLOOKUP($D46,'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R46:R52</xm:sqref>
        </x14:conditionalFormatting>
        <x14:conditionalFormatting xmlns:xm="http://schemas.microsoft.com/office/excel/2006/main">
          <x14:cfRule type="expression" priority="66" id="{D385CBBC-66C3-452B-B978-194DA016F916}">
            <xm:f>IF(ISERROR(VLOOKUP($D53,'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R53:R59</xm:sqref>
        </x14:conditionalFormatting>
        <x14:conditionalFormatting xmlns:xm="http://schemas.microsoft.com/office/excel/2006/main">
          <x14:cfRule type="expression" priority="63" id="{0F1AFB32-F74B-495A-A417-B50C3EB9749D}">
            <xm:f>IF(ISERROR(VLOOKUP($D60,'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R60:R66</xm:sqref>
        </x14:conditionalFormatting>
        <x14:conditionalFormatting xmlns:xm="http://schemas.microsoft.com/office/excel/2006/main">
          <x14:cfRule type="expression" priority="60" id="{43C9940C-2CD6-4623-8C4F-3B9E10CDED15}">
            <xm:f>IF(ISERROR(VLOOKUP($D67,'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R67:R73</xm:sqref>
        </x14:conditionalFormatting>
        <x14:conditionalFormatting xmlns:xm="http://schemas.microsoft.com/office/excel/2006/main">
          <x14:cfRule type="expression" priority="57" id="{8E525E79-ECE7-42C2-9300-C5CE8F70FC7F}">
            <xm:f>IF(ISERROR(VLOOKUP($D50,'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V50:V56</xm:sqref>
        </x14:conditionalFormatting>
        <x14:conditionalFormatting xmlns:xm="http://schemas.microsoft.com/office/excel/2006/main">
          <x14:cfRule type="expression" priority="54" id="{28521B27-C794-481E-AE63-F82354788E3C}">
            <xm:f>IF(ISERROR(VLOOKUP($D57,'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V57:V63</xm:sqref>
        </x14:conditionalFormatting>
        <x14:conditionalFormatting xmlns:xm="http://schemas.microsoft.com/office/excel/2006/main">
          <x14:cfRule type="expression" priority="51" id="{954BADC7-C761-4A20-85D6-AEE1CF054596}">
            <xm:f>IF(ISERROR(VLOOKUP($D64,'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V64:V70</xm:sqref>
        </x14:conditionalFormatting>
        <x14:conditionalFormatting xmlns:xm="http://schemas.microsoft.com/office/excel/2006/main">
          <x14:cfRule type="expression" priority="45" id="{2187DB7F-3106-470A-B120-BC9DBC029517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R9:R14</xm:sqref>
        </x14:conditionalFormatting>
        <x14:conditionalFormatting xmlns:xm="http://schemas.microsoft.com/office/excel/2006/main">
          <x14:cfRule type="expression" priority="42" id="{31FF1B30-47BE-47B8-A6BD-0E76B1C666F3}">
            <xm:f>IF(ISERROR(VLOOKUP($D32,'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V32:V33</xm:sqref>
        </x14:conditionalFormatting>
        <x14:conditionalFormatting xmlns:xm="http://schemas.microsoft.com/office/excel/2006/main">
          <x14:cfRule type="expression" priority="39" id="{8D606F58-D906-4303-8B28-56148B294A55}">
            <xm:f>IF(ISERROR(VLOOKUP($D34,'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V34:V39</xm:sqref>
        </x14:conditionalFormatting>
        <x14:conditionalFormatting xmlns:xm="http://schemas.microsoft.com/office/excel/2006/main">
          <x14:cfRule type="expression" priority="36" id="{56BDB29A-93B8-4FA5-B2B3-9764718D2C0A}">
            <xm:f>IF(ISERROR(VLOOKUP($D46,'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J46:J50</xm:sqref>
        </x14:conditionalFormatting>
        <x14:conditionalFormatting xmlns:xm="http://schemas.microsoft.com/office/excel/2006/main">
          <x14:cfRule type="expression" priority="33" id="{FB31CF7B-D39A-4533-9BB3-8E8FAD66AD6A}">
            <xm:f>IF(ISERROR(VLOOKUP($H72,'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J72:J76</xm:sqref>
        </x14:conditionalFormatting>
        <x14:conditionalFormatting xmlns:xm="http://schemas.microsoft.com/office/excel/2006/main">
          <x14:cfRule type="expression" priority="30" id="{FFDDE7D6-FAF2-4E5B-A982-BFC3FE164F33}">
            <xm:f>IF(ISERROR(VLOOKUP($D72,'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J72:J76</xm:sqref>
        </x14:conditionalFormatting>
        <x14:conditionalFormatting xmlns:xm="http://schemas.microsoft.com/office/excel/2006/main">
          <x14:cfRule type="expression" priority="27" id="{70EA8B8B-1A23-4FF5-9F95-CCB08133E448}">
            <xm:f>IF(ISERROR(VLOOKUP($T46,'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V46:V49</xm:sqref>
        </x14:conditionalFormatting>
        <x14:conditionalFormatting xmlns:xm="http://schemas.microsoft.com/office/excel/2006/main">
          <x14:cfRule type="expression" priority="24" id="{081D6582-2BF9-4B45-8064-74FE701A196E}">
            <xm:f>IF(ISERROR(VLOOKUP($D46,'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V46:V49</xm:sqref>
        </x14:conditionalFormatting>
        <x14:conditionalFormatting xmlns:xm="http://schemas.microsoft.com/office/excel/2006/main">
          <x14:cfRule type="expression" priority="21" id="{ED8DD6DC-330A-41C6-B5D7-FF0578628A84}">
            <xm:f>IF(ISERROR(VLOOKUP($L71,'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V71:V75</xm:sqref>
        </x14:conditionalFormatting>
        <x14:conditionalFormatting xmlns:xm="http://schemas.microsoft.com/office/excel/2006/main">
          <x14:cfRule type="expression" priority="18" id="{6801EAD9-6B3A-4770-813D-3E5047657D78}">
            <xm:f>IF(ISERROR(VLOOKUP($D71,'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V71:V75</xm:sqref>
        </x14:conditionalFormatting>
        <x14:conditionalFormatting xmlns:xm="http://schemas.microsoft.com/office/excel/2006/main">
          <x14:cfRule type="expression" priority="15" id="{9FD7078C-07E6-4365-86D7-263F75A15BE0}">
            <xm:f>IF(ISERROR(VLOOKUP($T32,'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V32:V33</xm:sqref>
        </x14:conditionalFormatting>
        <x14:conditionalFormatting xmlns:xm="http://schemas.microsoft.com/office/excel/2006/main">
          <x14:cfRule type="expression" priority="12" id="{288B52D4-D3EF-409B-AC76-B7EDC70E8E93}">
            <xm:f>IF(ISERROR(VLOOKUP($D32,'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V32:V33</xm:sqref>
        </x14:conditionalFormatting>
        <x14:conditionalFormatting xmlns:xm="http://schemas.microsoft.com/office/excel/2006/main">
          <x14:cfRule type="expression" priority="9" id="{79B57511-D104-4170-9022-4DC7FAAF56A7}">
            <xm:f>IF(ISERROR(VLOOKUP($H48,'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6" id="{73CE5393-E96E-4D15-8C86-BB63C535547F}">
            <xm:f>IF(ISERROR(VLOOKUP($D48,'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22" id="{ADDBF0E6-A0E9-42E1-9507-BD057B5C5D9D}">
            <xm:f>IF(ISERROR(VLOOKUP($P19,'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N18:O18</xm:sqref>
        </x14:conditionalFormatting>
        <x14:conditionalFormatting xmlns:xm="http://schemas.microsoft.com/office/excel/2006/main">
          <x14:cfRule type="expression" priority="223" id="{ADDBF0E6-A0E9-42E1-9507-BD057B5C5D9D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N19:O19</xm:sqref>
        </x14:conditionalFormatting>
        <x14:conditionalFormatting xmlns:xm="http://schemas.microsoft.com/office/excel/2006/main">
          <x14:cfRule type="expression" priority="230" id="{7F567151-F1E9-4E21-955D-FF59F2E3DE29}">
            <xm:f>IF(ISERROR(VLOOKUP($H66,'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F65:G65</xm:sqref>
        </x14:conditionalFormatting>
        <x14:conditionalFormatting xmlns:xm="http://schemas.microsoft.com/office/excel/2006/main">
          <x14:cfRule type="expression" priority="231" id="{7F567151-F1E9-4E21-955D-FF59F2E3DE29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F66:G66</xm:sqref>
        </x14:conditionalFormatting>
        <x14:conditionalFormatting xmlns:xm="http://schemas.microsoft.com/office/excel/2006/main">
          <x14:cfRule type="expression" priority="3" id="{D9E495C4-2EC1-40DA-B4A7-5BA3FDDB0202}">
            <xm:f>IF(ISERROR(VLOOKUP($H46,'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J46</xm:sqref>
        </x14:conditionalFormatting>
        <x14:conditionalFormatting xmlns:xm="http://schemas.microsoft.com/office/excel/2006/main">
          <x14:cfRule type="expression" priority="238" id="{61DFA240-3736-4924-8DAB-CC1CABD86835}">
            <xm:f>IF(ISERROR(VLOOKUP($L13,'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J15:K15</xm:sqref>
        </x14:conditionalFormatting>
        <x14:conditionalFormatting xmlns:xm="http://schemas.microsoft.com/office/excel/2006/main">
          <x14:cfRule type="expression" priority="239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J13:K13 R13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371"/>
  <sheetViews>
    <sheetView showGridLines="0" showRowColHeaders="0" zoomScaleNormal="100" workbookViewId="0">
      <pane ySplit="5" topLeftCell="A6" activePane="bottomLeft" state="frozen"/>
      <selection pane="bottomLeft" sqref="A1:B1"/>
    </sheetView>
  </sheetViews>
  <sheetFormatPr defaultColWidth="0" defaultRowHeight="15" x14ac:dyDescent="0.25"/>
  <cols>
    <col min="1" max="2" width="11.28515625" customWidth="1"/>
    <col min="3" max="3" width="12.28515625" style="14" hidden="1" customWidth="1"/>
    <col min="4" max="4" width="25.28515625" customWidth="1"/>
    <col min="5" max="5" width="25.42578125" customWidth="1"/>
    <col min="6" max="6" width="13.28515625" bestFit="1" customWidth="1"/>
    <col min="7" max="7" width="2" customWidth="1"/>
    <col min="8" max="8" width="9.140625" hidden="1" customWidth="1"/>
    <col min="9" max="9" width="0" hidden="1" customWidth="1"/>
    <col min="10" max="16384" width="9.140625" hidden="1"/>
  </cols>
  <sheetData>
    <row r="1" spans="1:6" x14ac:dyDescent="0.25">
      <c r="A1" s="172" t="s">
        <v>45</v>
      </c>
      <c r="B1" s="172"/>
      <c r="F1" s="21" t="s">
        <v>56</v>
      </c>
    </row>
    <row r="3" spans="1:6" x14ac:dyDescent="0.25">
      <c r="C3" s="15"/>
      <c r="D3" s="173" t="s">
        <v>48</v>
      </c>
      <c r="E3" s="173"/>
      <c r="F3" s="173"/>
    </row>
    <row r="4" spans="1:6" x14ac:dyDescent="0.25">
      <c r="C4" s="16" t="s">
        <v>47</v>
      </c>
      <c r="D4" s="174" t="str">
        <f ca="1">"Dato fx " &amp; TEXT(TODAY(),"dd-mm-åååå") &amp; "↓"</f>
        <v>Dato fx 21-09-mikudagur↓</v>
      </c>
      <c r="E4" s="174" t="s">
        <v>44</v>
      </c>
      <c r="F4" s="176" t="s">
        <v>55</v>
      </c>
    </row>
    <row r="5" spans="1:6" x14ac:dyDescent="0.25">
      <c r="C5" s="17"/>
      <c r="D5" s="175"/>
      <c r="E5" s="175"/>
      <c r="F5" s="177"/>
    </row>
    <row r="6" spans="1:6" x14ac:dyDescent="0.25">
      <c r="C6" s="18">
        <f t="shared" ref="C6:C69" si="0">IF(D6&gt;0,IF(F6="Nej",D6,IF(AND(F6="Fremover",StartmånedINT&lt;=MONTH(D6),Startår&gt;=YEAR(D6)),DATE(Startår,MONTH(D6),DAY(D6)),IF(AND(F6="Fremover",StartmånedINT&gt;MONTH(D6),Startår&gt;=YEAR(D6)),DATE(Startår+1,MONTH(D6),DAY(D6)),IF(AND(F6="Bagud",StartmånedINT&lt;=MONTH(D6),Startår&lt;=YEAR(D6)),DATE(Startår,MONTH(D6),DAY(D6)),IF(AND(F6="Bagud",StartmånedINT&gt;MONTH(D6),Startår&lt;=YEAR(D6)),DATE(Startår+1,MONTH(D6),DAY(D6)),IF(AND(F6="Altid",StartmånedINT&lt;=MONTH(D6)),DATE(Startår,MONTH(D6),DAY(D6)),IF(AND(F6="Altid",StartmånedINT&gt;MONTH(D6)),DATE(Startår+1,MONTH(D6),DAY(D6)),D6))))))),0)</f>
        <v>44919</v>
      </c>
      <c r="D6" s="11">
        <v>44919</v>
      </c>
      <c r="E6" s="12" t="s">
        <v>50</v>
      </c>
      <c r="F6" s="13" t="s">
        <v>49</v>
      </c>
    </row>
    <row r="7" spans="1:6" x14ac:dyDescent="0.25">
      <c r="C7" s="18">
        <f t="shared" si="0"/>
        <v>0</v>
      </c>
      <c r="D7" s="11"/>
      <c r="E7" s="12"/>
      <c r="F7" s="13"/>
    </row>
    <row r="8" spans="1:6" x14ac:dyDescent="0.25">
      <c r="C8" s="18">
        <f t="shared" si="0"/>
        <v>0</v>
      </c>
      <c r="D8" s="11"/>
      <c r="E8" s="12"/>
      <c r="F8" s="13"/>
    </row>
    <row r="9" spans="1:6" x14ac:dyDescent="0.25">
      <c r="C9" s="18">
        <f t="shared" si="0"/>
        <v>0</v>
      </c>
      <c r="D9" s="11"/>
      <c r="E9" s="12"/>
      <c r="F9" s="13"/>
    </row>
    <row r="10" spans="1:6" x14ac:dyDescent="0.25">
      <c r="C10" s="18">
        <f t="shared" si="0"/>
        <v>0</v>
      </c>
      <c r="D10" s="11"/>
      <c r="E10" s="12"/>
      <c r="F10" s="13"/>
    </row>
    <row r="11" spans="1:6" x14ac:dyDescent="0.25">
      <c r="C11" s="18">
        <f t="shared" si="0"/>
        <v>0</v>
      </c>
      <c r="D11" s="11"/>
      <c r="E11" s="12"/>
      <c r="F11" s="13"/>
    </row>
    <row r="12" spans="1:6" x14ac:dyDescent="0.25">
      <c r="C12" s="18">
        <f t="shared" si="0"/>
        <v>0</v>
      </c>
      <c r="D12" s="11"/>
      <c r="E12" s="12"/>
      <c r="F12" s="13"/>
    </row>
    <row r="13" spans="1:6" x14ac:dyDescent="0.25">
      <c r="C13" s="18">
        <f t="shared" si="0"/>
        <v>0</v>
      </c>
      <c r="D13" s="11"/>
      <c r="E13" s="12"/>
      <c r="F13" s="13"/>
    </row>
    <row r="14" spans="1:6" x14ac:dyDescent="0.25">
      <c r="C14" s="18">
        <f t="shared" si="0"/>
        <v>0</v>
      </c>
      <c r="D14" s="11"/>
      <c r="E14" s="12"/>
      <c r="F14" s="13"/>
    </row>
    <row r="15" spans="1:6" x14ac:dyDescent="0.25">
      <c r="C15" s="18">
        <f t="shared" si="0"/>
        <v>0</v>
      </c>
      <c r="D15" s="11"/>
      <c r="E15" s="12"/>
      <c r="F15" s="13"/>
    </row>
    <row r="16" spans="1:6" x14ac:dyDescent="0.25">
      <c r="C16" s="18">
        <f t="shared" si="0"/>
        <v>0</v>
      </c>
      <c r="D16" s="11"/>
      <c r="E16" s="12"/>
      <c r="F16" s="13"/>
    </row>
    <row r="17" spans="3:6" x14ac:dyDescent="0.25">
      <c r="C17" s="18">
        <f t="shared" si="0"/>
        <v>0</v>
      </c>
      <c r="D17" s="11"/>
      <c r="E17" s="12"/>
      <c r="F17" s="13"/>
    </row>
    <row r="18" spans="3:6" x14ac:dyDescent="0.25">
      <c r="C18" s="18">
        <f t="shared" si="0"/>
        <v>0</v>
      </c>
      <c r="D18" s="11"/>
      <c r="E18" s="12"/>
      <c r="F18" s="13"/>
    </row>
    <row r="19" spans="3:6" x14ac:dyDescent="0.25">
      <c r="C19" s="18">
        <f t="shared" si="0"/>
        <v>0</v>
      </c>
      <c r="D19" s="11"/>
      <c r="E19" s="12"/>
      <c r="F19" s="13"/>
    </row>
    <row r="20" spans="3:6" x14ac:dyDescent="0.25">
      <c r="C20" s="18">
        <f t="shared" si="0"/>
        <v>0</v>
      </c>
      <c r="D20" s="11"/>
      <c r="E20" s="12"/>
      <c r="F20" s="13"/>
    </row>
    <row r="21" spans="3:6" x14ac:dyDescent="0.25">
      <c r="C21" s="18">
        <f t="shared" si="0"/>
        <v>0</v>
      </c>
      <c r="D21" s="11"/>
      <c r="E21" s="12"/>
      <c r="F21" s="13"/>
    </row>
    <row r="22" spans="3:6" x14ac:dyDescent="0.25">
      <c r="C22" s="18">
        <f t="shared" si="0"/>
        <v>0</v>
      </c>
      <c r="D22" s="11"/>
      <c r="E22" s="12"/>
      <c r="F22" s="13"/>
    </row>
    <row r="23" spans="3:6" x14ac:dyDescent="0.25">
      <c r="C23" s="18">
        <f t="shared" si="0"/>
        <v>0</v>
      </c>
      <c r="D23" s="11"/>
      <c r="E23" s="12"/>
      <c r="F23" s="13"/>
    </row>
    <row r="24" spans="3:6" x14ac:dyDescent="0.25">
      <c r="C24" s="18">
        <f t="shared" si="0"/>
        <v>0</v>
      </c>
      <c r="D24" s="11"/>
      <c r="E24" s="12"/>
      <c r="F24" s="13"/>
    </row>
    <row r="25" spans="3:6" x14ac:dyDescent="0.25">
      <c r="C25" s="18">
        <f t="shared" si="0"/>
        <v>0</v>
      </c>
      <c r="D25" s="11"/>
      <c r="E25" s="12"/>
      <c r="F25" s="13"/>
    </row>
    <row r="26" spans="3:6" x14ac:dyDescent="0.25">
      <c r="C26" s="18">
        <f t="shared" si="0"/>
        <v>0</v>
      </c>
      <c r="D26" s="11"/>
      <c r="E26" s="12"/>
      <c r="F26" s="13"/>
    </row>
    <row r="27" spans="3:6" x14ac:dyDescent="0.25">
      <c r="C27" s="18">
        <f t="shared" si="0"/>
        <v>0</v>
      </c>
      <c r="D27" s="11"/>
      <c r="E27" s="12"/>
      <c r="F27" s="13"/>
    </row>
    <row r="28" spans="3:6" x14ac:dyDescent="0.25">
      <c r="C28" s="18">
        <f t="shared" si="0"/>
        <v>0</v>
      </c>
      <c r="D28" s="11"/>
      <c r="E28" s="12"/>
      <c r="F28" s="13"/>
    </row>
    <row r="29" spans="3:6" x14ac:dyDescent="0.25">
      <c r="C29" s="18">
        <f t="shared" si="0"/>
        <v>0</v>
      </c>
      <c r="D29" s="11"/>
      <c r="E29" s="12"/>
      <c r="F29" s="13"/>
    </row>
    <row r="30" spans="3:6" x14ac:dyDescent="0.25">
      <c r="C30" s="18">
        <f t="shared" si="0"/>
        <v>0</v>
      </c>
      <c r="D30" s="11"/>
      <c r="E30" s="12"/>
      <c r="F30" s="13"/>
    </row>
    <row r="31" spans="3:6" x14ac:dyDescent="0.25">
      <c r="C31" s="18">
        <f t="shared" si="0"/>
        <v>0</v>
      </c>
      <c r="D31" s="11"/>
      <c r="E31" s="12"/>
      <c r="F31" s="13"/>
    </row>
    <row r="32" spans="3:6" x14ac:dyDescent="0.25">
      <c r="C32" s="18">
        <f t="shared" si="0"/>
        <v>0</v>
      </c>
      <c r="D32" s="11"/>
      <c r="E32" s="12"/>
      <c r="F32" s="13"/>
    </row>
    <row r="33" spans="3:6" x14ac:dyDescent="0.25">
      <c r="C33" s="18">
        <f t="shared" si="0"/>
        <v>0</v>
      </c>
      <c r="D33" s="11"/>
      <c r="E33" s="12"/>
      <c r="F33" s="13"/>
    </row>
    <row r="34" spans="3:6" x14ac:dyDescent="0.25">
      <c r="C34" s="18">
        <f t="shared" si="0"/>
        <v>0</v>
      </c>
      <c r="D34" s="11"/>
      <c r="E34" s="12"/>
      <c r="F34" s="13"/>
    </row>
    <row r="35" spans="3:6" x14ac:dyDescent="0.25">
      <c r="C35" s="18">
        <f t="shared" si="0"/>
        <v>0</v>
      </c>
      <c r="D35" s="11"/>
      <c r="E35" s="12"/>
      <c r="F35" s="13"/>
    </row>
    <row r="36" spans="3:6" x14ac:dyDescent="0.25">
      <c r="C36" s="18">
        <f t="shared" si="0"/>
        <v>0</v>
      </c>
      <c r="D36" s="11"/>
      <c r="E36" s="12"/>
      <c r="F36" s="13"/>
    </row>
    <row r="37" spans="3:6" x14ac:dyDescent="0.25">
      <c r="C37" s="18">
        <f t="shared" si="0"/>
        <v>0</v>
      </c>
      <c r="D37" s="11"/>
      <c r="E37" s="12"/>
      <c r="F37" s="13"/>
    </row>
    <row r="38" spans="3:6" x14ac:dyDescent="0.25">
      <c r="C38" s="18">
        <f t="shared" si="0"/>
        <v>0</v>
      </c>
      <c r="D38" s="11"/>
      <c r="E38" s="12"/>
      <c r="F38" s="13"/>
    </row>
    <row r="39" spans="3:6" x14ac:dyDescent="0.25">
      <c r="C39" s="18">
        <f t="shared" si="0"/>
        <v>0</v>
      </c>
      <c r="D39" s="11"/>
      <c r="E39" s="12"/>
      <c r="F39" s="13"/>
    </row>
    <row r="40" spans="3:6" x14ac:dyDescent="0.25">
      <c r="C40" s="18">
        <f t="shared" si="0"/>
        <v>0</v>
      </c>
      <c r="D40" s="11"/>
      <c r="E40" s="12"/>
      <c r="F40" s="13"/>
    </row>
    <row r="41" spans="3:6" x14ac:dyDescent="0.25">
      <c r="C41" s="18">
        <f t="shared" si="0"/>
        <v>0</v>
      </c>
      <c r="D41" s="11"/>
      <c r="E41" s="12"/>
      <c r="F41" s="13"/>
    </row>
    <row r="42" spans="3:6" x14ac:dyDescent="0.25">
      <c r="C42" s="18">
        <f t="shared" si="0"/>
        <v>0</v>
      </c>
      <c r="D42" s="11"/>
      <c r="E42" s="12"/>
      <c r="F42" s="13"/>
    </row>
    <row r="43" spans="3:6" x14ac:dyDescent="0.25">
      <c r="C43" s="18">
        <f t="shared" si="0"/>
        <v>0</v>
      </c>
      <c r="D43" s="11"/>
      <c r="E43" s="12"/>
      <c r="F43" s="13"/>
    </row>
    <row r="44" spans="3:6" x14ac:dyDescent="0.25">
      <c r="C44" s="18">
        <f t="shared" si="0"/>
        <v>0</v>
      </c>
      <c r="D44" s="11"/>
      <c r="E44" s="12"/>
      <c r="F44" s="13"/>
    </row>
    <row r="45" spans="3:6" x14ac:dyDescent="0.25">
      <c r="C45" s="18">
        <f t="shared" si="0"/>
        <v>0</v>
      </c>
      <c r="D45" s="11"/>
      <c r="E45" s="12"/>
      <c r="F45" s="13"/>
    </row>
    <row r="46" spans="3:6" x14ac:dyDescent="0.25">
      <c r="C46" s="18">
        <f t="shared" si="0"/>
        <v>0</v>
      </c>
      <c r="D46" s="11"/>
      <c r="E46" s="12"/>
      <c r="F46" s="13"/>
    </row>
    <row r="47" spans="3:6" x14ac:dyDescent="0.25">
      <c r="C47" s="18">
        <f t="shared" si="0"/>
        <v>0</v>
      </c>
      <c r="D47" s="11"/>
      <c r="E47" s="12"/>
      <c r="F47" s="13"/>
    </row>
    <row r="48" spans="3:6" x14ac:dyDescent="0.25">
      <c r="C48" s="18">
        <f t="shared" si="0"/>
        <v>0</v>
      </c>
      <c r="D48" s="11"/>
      <c r="E48" s="12"/>
      <c r="F48" s="13"/>
    </row>
    <row r="49" spans="3:6" x14ac:dyDescent="0.25">
      <c r="C49" s="18">
        <f t="shared" si="0"/>
        <v>0</v>
      </c>
      <c r="D49" s="11"/>
      <c r="E49" s="12"/>
      <c r="F49" s="13"/>
    </row>
    <row r="50" spans="3:6" x14ac:dyDescent="0.25">
      <c r="C50" s="18">
        <f t="shared" si="0"/>
        <v>0</v>
      </c>
      <c r="D50" s="11"/>
      <c r="E50" s="12"/>
      <c r="F50" s="13"/>
    </row>
    <row r="51" spans="3:6" x14ac:dyDescent="0.25">
      <c r="C51" s="18">
        <f t="shared" si="0"/>
        <v>0</v>
      </c>
      <c r="D51" s="11"/>
      <c r="E51" s="12"/>
      <c r="F51" s="13"/>
    </row>
    <row r="52" spans="3:6" x14ac:dyDescent="0.25">
      <c r="C52" s="18">
        <f t="shared" si="0"/>
        <v>0</v>
      </c>
      <c r="D52" s="11"/>
      <c r="E52" s="12"/>
      <c r="F52" s="13"/>
    </row>
    <row r="53" spans="3:6" x14ac:dyDescent="0.25">
      <c r="C53" s="18">
        <f t="shared" si="0"/>
        <v>0</v>
      </c>
      <c r="D53" s="11"/>
      <c r="E53" s="12"/>
      <c r="F53" s="13"/>
    </row>
    <row r="54" spans="3:6" x14ac:dyDescent="0.25">
      <c r="C54" s="18">
        <f t="shared" si="0"/>
        <v>0</v>
      </c>
      <c r="D54" s="11"/>
      <c r="E54" s="12"/>
      <c r="F54" s="13"/>
    </row>
    <row r="55" spans="3:6" x14ac:dyDescent="0.25">
      <c r="C55" s="18">
        <f t="shared" si="0"/>
        <v>0</v>
      </c>
      <c r="D55" s="11"/>
      <c r="E55" s="12"/>
      <c r="F55" s="13"/>
    </row>
    <row r="56" spans="3:6" x14ac:dyDescent="0.25">
      <c r="C56" s="18">
        <f t="shared" si="0"/>
        <v>0</v>
      </c>
      <c r="D56" s="11"/>
      <c r="E56" s="12"/>
      <c r="F56" s="13"/>
    </row>
    <row r="57" spans="3:6" x14ac:dyDescent="0.25">
      <c r="C57" s="18">
        <f t="shared" si="0"/>
        <v>0</v>
      </c>
      <c r="D57" s="11"/>
      <c r="E57" s="12"/>
      <c r="F57" s="13"/>
    </row>
    <row r="58" spans="3:6" x14ac:dyDescent="0.25">
      <c r="C58" s="18">
        <f t="shared" si="0"/>
        <v>0</v>
      </c>
      <c r="D58" s="11"/>
      <c r="E58" s="12"/>
      <c r="F58" s="13"/>
    </row>
    <row r="59" spans="3:6" x14ac:dyDescent="0.25">
      <c r="C59" s="18">
        <f t="shared" si="0"/>
        <v>0</v>
      </c>
      <c r="D59" s="11"/>
      <c r="E59" s="12"/>
      <c r="F59" s="13"/>
    </row>
    <row r="60" spans="3:6" x14ac:dyDescent="0.25">
      <c r="C60" s="18">
        <f t="shared" si="0"/>
        <v>0</v>
      </c>
      <c r="D60" s="11"/>
      <c r="E60" s="12"/>
      <c r="F60" s="13"/>
    </row>
    <row r="61" spans="3:6" x14ac:dyDescent="0.25">
      <c r="C61" s="18">
        <f t="shared" si="0"/>
        <v>0</v>
      </c>
      <c r="D61" s="11"/>
      <c r="E61" s="12"/>
      <c r="F61" s="13"/>
    </row>
    <row r="62" spans="3:6" x14ac:dyDescent="0.25">
      <c r="C62" s="18">
        <f t="shared" si="0"/>
        <v>0</v>
      </c>
      <c r="D62" s="11"/>
      <c r="E62" s="12"/>
      <c r="F62" s="13"/>
    </row>
    <row r="63" spans="3:6" x14ac:dyDescent="0.25">
      <c r="C63" s="18">
        <f t="shared" si="0"/>
        <v>0</v>
      </c>
      <c r="D63" s="11"/>
      <c r="E63" s="12"/>
      <c r="F63" s="13"/>
    </row>
    <row r="64" spans="3:6" x14ac:dyDescent="0.25">
      <c r="C64" s="18">
        <f t="shared" si="0"/>
        <v>0</v>
      </c>
      <c r="D64" s="11"/>
      <c r="E64" s="12"/>
      <c r="F64" s="13"/>
    </row>
    <row r="65" spans="3:6" x14ac:dyDescent="0.25">
      <c r="C65" s="18">
        <f t="shared" si="0"/>
        <v>0</v>
      </c>
      <c r="D65" s="11"/>
      <c r="E65" s="12"/>
      <c r="F65" s="13"/>
    </row>
    <row r="66" spans="3:6" x14ac:dyDescent="0.25">
      <c r="C66" s="18">
        <f t="shared" si="0"/>
        <v>0</v>
      </c>
      <c r="D66" s="11"/>
      <c r="E66" s="12"/>
      <c r="F66" s="13"/>
    </row>
    <row r="67" spans="3:6" x14ac:dyDescent="0.25">
      <c r="C67" s="18">
        <f t="shared" si="0"/>
        <v>0</v>
      </c>
      <c r="D67" s="11"/>
      <c r="E67" s="12"/>
      <c r="F67" s="13"/>
    </row>
    <row r="68" spans="3:6" x14ac:dyDescent="0.25">
      <c r="C68" s="18">
        <f t="shared" si="0"/>
        <v>0</v>
      </c>
      <c r="D68" s="11"/>
      <c r="E68" s="12"/>
      <c r="F68" s="13"/>
    </row>
    <row r="69" spans="3:6" x14ac:dyDescent="0.25">
      <c r="C69" s="18">
        <f t="shared" si="0"/>
        <v>0</v>
      </c>
      <c r="D69" s="11"/>
      <c r="E69" s="12"/>
      <c r="F69" s="13"/>
    </row>
    <row r="70" spans="3:6" x14ac:dyDescent="0.25">
      <c r="C70" s="18">
        <f t="shared" ref="C70:C133" si="1">IF(D70&gt;0,IF(F70="Nej",D70,IF(AND(F70="Fremover",StartmånedINT&lt;=MONTH(D70),Startår&gt;=YEAR(D70)),DATE(Startår,MONTH(D70),DAY(D70)),IF(AND(F70="Fremover",StartmånedINT&gt;MONTH(D70),Startår&gt;=YEAR(D70)),DATE(Startår+1,MONTH(D70),DAY(D70)),IF(AND(F70="Bagud",StartmånedINT&lt;=MONTH(D70),Startår&lt;=YEAR(D70)),DATE(Startår,MONTH(D70),DAY(D70)),IF(AND(F70="Bagud",StartmånedINT&gt;MONTH(D70),Startår&lt;=YEAR(D70)),DATE(Startår+1,MONTH(D70),DAY(D70)),IF(AND(F70="Altid",StartmånedINT&lt;=MONTH(D70)),DATE(Startår,MONTH(D70),DAY(D70)),IF(AND(F70="Altid",StartmånedINT&gt;MONTH(D70)),DATE(Startår+1,MONTH(D70),DAY(D70)),D70))))))),0)</f>
        <v>0</v>
      </c>
      <c r="D70" s="11"/>
      <c r="E70" s="12"/>
      <c r="F70" s="13"/>
    </row>
    <row r="71" spans="3:6" x14ac:dyDescent="0.25">
      <c r="C71" s="18">
        <f t="shared" si="1"/>
        <v>0</v>
      </c>
      <c r="D71" s="11"/>
      <c r="E71" s="12"/>
      <c r="F71" s="13"/>
    </row>
    <row r="72" spans="3:6" x14ac:dyDescent="0.25">
      <c r="C72" s="18">
        <f t="shared" si="1"/>
        <v>0</v>
      </c>
      <c r="D72" s="11"/>
      <c r="E72" s="12"/>
      <c r="F72" s="13"/>
    </row>
    <row r="73" spans="3:6" x14ac:dyDescent="0.25">
      <c r="C73" s="18">
        <f t="shared" si="1"/>
        <v>0</v>
      </c>
      <c r="D73" s="11"/>
      <c r="E73" s="12"/>
      <c r="F73" s="13"/>
    </row>
    <row r="74" spans="3:6" x14ac:dyDescent="0.25">
      <c r="C74" s="18">
        <f t="shared" si="1"/>
        <v>0</v>
      </c>
      <c r="D74" s="11"/>
      <c r="E74" s="12"/>
      <c r="F74" s="13"/>
    </row>
    <row r="75" spans="3:6" x14ac:dyDescent="0.25">
      <c r="C75" s="18">
        <f t="shared" si="1"/>
        <v>0</v>
      </c>
      <c r="D75" s="11"/>
      <c r="E75" s="12"/>
      <c r="F75" s="13"/>
    </row>
    <row r="76" spans="3:6" x14ac:dyDescent="0.25">
      <c r="C76" s="18">
        <f t="shared" si="1"/>
        <v>0</v>
      </c>
      <c r="D76" s="11"/>
      <c r="E76" s="12"/>
      <c r="F76" s="13"/>
    </row>
    <row r="77" spans="3:6" x14ac:dyDescent="0.25">
      <c r="C77" s="18">
        <f t="shared" si="1"/>
        <v>0</v>
      </c>
      <c r="D77" s="11"/>
      <c r="E77" s="12"/>
      <c r="F77" s="13"/>
    </row>
    <row r="78" spans="3:6" x14ac:dyDescent="0.25">
      <c r="C78" s="18">
        <f t="shared" si="1"/>
        <v>0</v>
      </c>
      <c r="D78" s="11"/>
      <c r="E78" s="12"/>
      <c r="F78" s="13"/>
    </row>
    <row r="79" spans="3:6" x14ac:dyDescent="0.25">
      <c r="C79" s="18">
        <f t="shared" si="1"/>
        <v>0</v>
      </c>
      <c r="D79" s="11"/>
      <c r="E79" s="12"/>
      <c r="F79" s="13"/>
    </row>
    <row r="80" spans="3:6" x14ac:dyDescent="0.25">
      <c r="C80" s="18">
        <f t="shared" si="1"/>
        <v>0</v>
      </c>
      <c r="D80" s="11"/>
      <c r="E80" s="12"/>
      <c r="F80" s="13"/>
    </row>
    <row r="81" spans="3:6" x14ac:dyDescent="0.25">
      <c r="C81" s="18">
        <f t="shared" si="1"/>
        <v>0</v>
      </c>
      <c r="D81" s="11"/>
      <c r="E81" s="12"/>
      <c r="F81" s="13"/>
    </row>
    <row r="82" spans="3:6" x14ac:dyDescent="0.25">
      <c r="C82" s="18">
        <f t="shared" si="1"/>
        <v>0</v>
      </c>
      <c r="D82" s="11"/>
      <c r="E82" s="12"/>
      <c r="F82" s="13"/>
    </row>
    <row r="83" spans="3:6" x14ac:dyDescent="0.25">
      <c r="C83" s="18">
        <f t="shared" si="1"/>
        <v>0</v>
      </c>
      <c r="D83" s="11"/>
      <c r="E83" s="12"/>
      <c r="F83" s="13"/>
    </row>
    <row r="84" spans="3:6" x14ac:dyDescent="0.25">
      <c r="C84" s="18">
        <f t="shared" si="1"/>
        <v>0</v>
      </c>
      <c r="D84" s="11"/>
      <c r="E84" s="12"/>
      <c r="F84" s="13"/>
    </row>
    <row r="85" spans="3:6" x14ac:dyDescent="0.25">
      <c r="C85" s="18">
        <f t="shared" si="1"/>
        <v>0</v>
      </c>
      <c r="D85" s="11"/>
      <c r="E85" s="12"/>
      <c r="F85" s="13"/>
    </row>
    <row r="86" spans="3:6" x14ac:dyDescent="0.25">
      <c r="C86" s="18">
        <f t="shared" si="1"/>
        <v>0</v>
      </c>
      <c r="D86" s="11"/>
      <c r="E86" s="12"/>
      <c r="F86" s="13"/>
    </row>
    <row r="87" spans="3:6" x14ac:dyDescent="0.25">
      <c r="C87" s="18">
        <f t="shared" si="1"/>
        <v>0</v>
      </c>
      <c r="D87" s="11"/>
      <c r="E87" s="12"/>
      <c r="F87" s="13"/>
    </row>
    <row r="88" spans="3:6" x14ac:dyDescent="0.25">
      <c r="C88" s="18">
        <f t="shared" si="1"/>
        <v>0</v>
      </c>
      <c r="D88" s="11"/>
      <c r="E88" s="12"/>
      <c r="F88" s="13"/>
    </row>
    <row r="89" spans="3:6" x14ac:dyDescent="0.25">
      <c r="C89" s="18">
        <f t="shared" si="1"/>
        <v>0</v>
      </c>
      <c r="D89" s="11"/>
      <c r="E89" s="12"/>
      <c r="F89" s="13"/>
    </row>
    <row r="90" spans="3:6" x14ac:dyDescent="0.25">
      <c r="C90" s="18">
        <f t="shared" si="1"/>
        <v>0</v>
      </c>
      <c r="D90" s="11"/>
      <c r="E90" s="12"/>
      <c r="F90" s="13"/>
    </row>
    <row r="91" spans="3:6" x14ac:dyDescent="0.25">
      <c r="C91" s="18">
        <f t="shared" si="1"/>
        <v>0</v>
      </c>
      <c r="D91" s="11"/>
      <c r="E91" s="12"/>
      <c r="F91" s="13"/>
    </row>
    <row r="92" spans="3:6" x14ac:dyDescent="0.25">
      <c r="C92" s="18">
        <f t="shared" si="1"/>
        <v>0</v>
      </c>
      <c r="D92" s="11"/>
      <c r="E92" s="12"/>
      <c r="F92" s="13"/>
    </row>
    <row r="93" spans="3:6" x14ac:dyDescent="0.25">
      <c r="C93" s="18">
        <f t="shared" si="1"/>
        <v>0</v>
      </c>
      <c r="D93" s="11"/>
      <c r="E93" s="12"/>
      <c r="F93" s="13"/>
    </row>
    <row r="94" spans="3:6" x14ac:dyDescent="0.25">
      <c r="C94" s="18">
        <f t="shared" si="1"/>
        <v>0</v>
      </c>
      <c r="D94" s="11"/>
      <c r="E94" s="12"/>
      <c r="F94" s="13"/>
    </row>
    <row r="95" spans="3:6" x14ac:dyDescent="0.25">
      <c r="C95" s="18">
        <f t="shared" si="1"/>
        <v>0</v>
      </c>
      <c r="D95" s="11"/>
      <c r="E95" s="12"/>
      <c r="F95" s="13"/>
    </row>
    <row r="96" spans="3:6" x14ac:dyDescent="0.25">
      <c r="C96" s="18">
        <f t="shared" si="1"/>
        <v>0</v>
      </c>
      <c r="D96" s="11"/>
      <c r="E96" s="12"/>
      <c r="F96" s="13"/>
    </row>
    <row r="97" spans="3:6" x14ac:dyDescent="0.25">
      <c r="C97" s="18">
        <f t="shared" si="1"/>
        <v>0</v>
      </c>
      <c r="D97" s="11"/>
      <c r="E97" s="12"/>
      <c r="F97" s="13"/>
    </row>
    <row r="98" spans="3:6" x14ac:dyDescent="0.25">
      <c r="C98" s="18">
        <f t="shared" si="1"/>
        <v>0</v>
      </c>
      <c r="D98" s="11"/>
      <c r="E98" s="12"/>
      <c r="F98" s="13"/>
    </row>
    <row r="99" spans="3:6" x14ac:dyDescent="0.25">
      <c r="C99" s="18">
        <f t="shared" si="1"/>
        <v>0</v>
      </c>
      <c r="D99" s="11"/>
      <c r="E99" s="12"/>
      <c r="F99" s="13"/>
    </row>
    <row r="100" spans="3:6" x14ac:dyDescent="0.25">
      <c r="C100" s="18">
        <f t="shared" si="1"/>
        <v>0</v>
      </c>
      <c r="D100" s="11"/>
      <c r="E100" s="12"/>
      <c r="F100" s="13"/>
    </row>
    <row r="101" spans="3:6" x14ac:dyDescent="0.25">
      <c r="C101" s="18">
        <f t="shared" si="1"/>
        <v>0</v>
      </c>
      <c r="D101" s="11"/>
      <c r="E101" s="12"/>
      <c r="F101" s="13"/>
    </row>
    <row r="102" spans="3:6" x14ac:dyDescent="0.25">
      <c r="C102" s="18">
        <f t="shared" si="1"/>
        <v>0</v>
      </c>
      <c r="D102" s="11"/>
      <c r="E102" s="12"/>
      <c r="F102" s="13"/>
    </row>
    <row r="103" spans="3:6" x14ac:dyDescent="0.25">
      <c r="C103" s="18">
        <f t="shared" si="1"/>
        <v>0</v>
      </c>
      <c r="D103" s="11"/>
      <c r="E103" s="12"/>
      <c r="F103" s="13"/>
    </row>
    <row r="104" spans="3:6" x14ac:dyDescent="0.25">
      <c r="C104" s="18">
        <f t="shared" si="1"/>
        <v>0</v>
      </c>
      <c r="D104" s="11"/>
      <c r="E104" s="12"/>
      <c r="F104" s="13"/>
    </row>
    <row r="105" spans="3:6" x14ac:dyDescent="0.25">
      <c r="C105" s="18">
        <f t="shared" si="1"/>
        <v>0</v>
      </c>
      <c r="D105" s="11"/>
      <c r="E105" s="12"/>
      <c r="F105" s="13"/>
    </row>
    <row r="106" spans="3:6" x14ac:dyDescent="0.25">
      <c r="C106" s="18">
        <f t="shared" si="1"/>
        <v>0</v>
      </c>
      <c r="D106" s="11"/>
      <c r="E106" s="12"/>
      <c r="F106" s="13"/>
    </row>
    <row r="107" spans="3:6" x14ac:dyDescent="0.25">
      <c r="C107" s="18">
        <f t="shared" si="1"/>
        <v>0</v>
      </c>
      <c r="D107" s="11"/>
      <c r="E107" s="12"/>
      <c r="F107" s="13"/>
    </row>
    <row r="108" spans="3:6" x14ac:dyDescent="0.25">
      <c r="C108" s="18">
        <f t="shared" si="1"/>
        <v>0</v>
      </c>
      <c r="D108" s="11"/>
      <c r="E108" s="12"/>
      <c r="F108" s="13"/>
    </row>
    <row r="109" spans="3:6" x14ac:dyDescent="0.25">
      <c r="C109" s="18">
        <f t="shared" si="1"/>
        <v>0</v>
      </c>
      <c r="D109" s="11"/>
      <c r="E109" s="12"/>
      <c r="F109" s="13"/>
    </row>
    <row r="110" spans="3:6" x14ac:dyDescent="0.25">
      <c r="C110" s="18">
        <f t="shared" si="1"/>
        <v>0</v>
      </c>
      <c r="D110" s="11"/>
      <c r="E110" s="12"/>
      <c r="F110" s="13"/>
    </row>
    <row r="111" spans="3:6" x14ac:dyDescent="0.25">
      <c r="C111" s="18">
        <f t="shared" si="1"/>
        <v>0</v>
      </c>
      <c r="D111" s="11"/>
      <c r="E111" s="12"/>
      <c r="F111" s="13"/>
    </row>
    <row r="112" spans="3:6" x14ac:dyDescent="0.25">
      <c r="C112" s="18">
        <f t="shared" si="1"/>
        <v>0</v>
      </c>
      <c r="D112" s="11"/>
      <c r="E112" s="12"/>
      <c r="F112" s="13"/>
    </row>
    <row r="113" spans="3:6" x14ac:dyDescent="0.25">
      <c r="C113" s="18">
        <f t="shared" si="1"/>
        <v>0</v>
      </c>
      <c r="D113" s="11"/>
      <c r="E113" s="12"/>
      <c r="F113" s="13"/>
    </row>
    <row r="114" spans="3:6" x14ac:dyDescent="0.25">
      <c r="C114" s="18">
        <f t="shared" si="1"/>
        <v>0</v>
      </c>
      <c r="D114" s="11"/>
      <c r="E114" s="12"/>
      <c r="F114" s="13"/>
    </row>
    <row r="115" spans="3:6" x14ac:dyDescent="0.25">
      <c r="C115" s="18">
        <f t="shared" si="1"/>
        <v>0</v>
      </c>
      <c r="D115" s="11"/>
      <c r="E115" s="12"/>
      <c r="F115" s="13"/>
    </row>
    <row r="116" spans="3:6" x14ac:dyDescent="0.25">
      <c r="C116" s="18">
        <f t="shared" si="1"/>
        <v>0</v>
      </c>
      <c r="D116" s="11"/>
      <c r="E116" s="12"/>
      <c r="F116" s="13"/>
    </row>
    <row r="117" spans="3:6" x14ac:dyDescent="0.25">
      <c r="C117" s="18">
        <f t="shared" si="1"/>
        <v>0</v>
      </c>
      <c r="D117" s="11"/>
      <c r="E117" s="12"/>
      <c r="F117" s="13"/>
    </row>
    <row r="118" spans="3:6" x14ac:dyDescent="0.25">
      <c r="C118" s="18">
        <f t="shared" si="1"/>
        <v>0</v>
      </c>
      <c r="D118" s="11"/>
      <c r="E118" s="12"/>
      <c r="F118" s="13"/>
    </row>
    <row r="119" spans="3:6" x14ac:dyDescent="0.25">
      <c r="C119" s="18">
        <f t="shared" si="1"/>
        <v>0</v>
      </c>
      <c r="D119" s="11"/>
      <c r="E119" s="12"/>
      <c r="F119" s="13"/>
    </row>
    <row r="120" spans="3:6" x14ac:dyDescent="0.25">
      <c r="C120" s="18">
        <f t="shared" si="1"/>
        <v>0</v>
      </c>
      <c r="D120" s="11"/>
      <c r="E120" s="12"/>
      <c r="F120" s="13"/>
    </row>
    <row r="121" spans="3:6" x14ac:dyDescent="0.25">
      <c r="C121" s="18">
        <f t="shared" si="1"/>
        <v>0</v>
      </c>
      <c r="D121" s="11"/>
      <c r="E121" s="12"/>
      <c r="F121" s="13"/>
    </row>
    <row r="122" spans="3:6" x14ac:dyDescent="0.25">
      <c r="C122" s="18">
        <f t="shared" si="1"/>
        <v>0</v>
      </c>
      <c r="D122" s="11"/>
      <c r="E122" s="12"/>
      <c r="F122" s="13"/>
    </row>
    <row r="123" spans="3:6" x14ac:dyDescent="0.25">
      <c r="C123" s="18">
        <f t="shared" si="1"/>
        <v>0</v>
      </c>
      <c r="D123" s="11"/>
      <c r="E123" s="12"/>
      <c r="F123" s="13"/>
    </row>
    <row r="124" spans="3:6" x14ac:dyDescent="0.25">
      <c r="C124" s="18">
        <f t="shared" si="1"/>
        <v>0</v>
      </c>
      <c r="D124" s="11"/>
      <c r="E124" s="12"/>
      <c r="F124" s="13"/>
    </row>
    <row r="125" spans="3:6" x14ac:dyDescent="0.25">
      <c r="C125" s="18">
        <f t="shared" si="1"/>
        <v>0</v>
      </c>
      <c r="D125" s="11"/>
      <c r="E125" s="12"/>
      <c r="F125" s="13"/>
    </row>
    <row r="126" spans="3:6" x14ac:dyDescent="0.25">
      <c r="C126" s="18">
        <f t="shared" si="1"/>
        <v>0</v>
      </c>
      <c r="D126" s="11"/>
      <c r="E126" s="12"/>
      <c r="F126" s="13"/>
    </row>
    <row r="127" spans="3:6" x14ac:dyDescent="0.25">
      <c r="C127" s="18">
        <f t="shared" si="1"/>
        <v>0</v>
      </c>
      <c r="D127" s="11"/>
      <c r="E127" s="12"/>
      <c r="F127" s="13"/>
    </row>
    <row r="128" spans="3:6" x14ac:dyDescent="0.25">
      <c r="C128" s="18">
        <f t="shared" si="1"/>
        <v>0</v>
      </c>
      <c r="D128" s="11"/>
      <c r="E128" s="12"/>
      <c r="F128" s="13"/>
    </row>
    <row r="129" spans="3:6" x14ac:dyDescent="0.25">
      <c r="C129" s="18">
        <f t="shared" si="1"/>
        <v>0</v>
      </c>
      <c r="D129" s="11"/>
      <c r="E129" s="12"/>
      <c r="F129" s="13"/>
    </row>
    <row r="130" spans="3:6" x14ac:dyDescent="0.25">
      <c r="C130" s="18">
        <f t="shared" si="1"/>
        <v>0</v>
      </c>
      <c r="D130" s="11"/>
      <c r="E130" s="12"/>
      <c r="F130" s="13"/>
    </row>
    <row r="131" spans="3:6" x14ac:dyDescent="0.25">
      <c r="C131" s="18">
        <f t="shared" si="1"/>
        <v>0</v>
      </c>
      <c r="D131" s="11"/>
      <c r="E131" s="12"/>
      <c r="F131" s="13"/>
    </row>
    <row r="132" spans="3:6" x14ac:dyDescent="0.25">
      <c r="C132" s="18">
        <f t="shared" si="1"/>
        <v>0</v>
      </c>
      <c r="D132" s="11"/>
      <c r="E132" s="12"/>
      <c r="F132" s="13"/>
    </row>
    <row r="133" spans="3:6" x14ac:dyDescent="0.25">
      <c r="C133" s="18">
        <f t="shared" si="1"/>
        <v>0</v>
      </c>
      <c r="D133" s="11"/>
      <c r="E133" s="12"/>
      <c r="F133" s="13"/>
    </row>
    <row r="134" spans="3:6" x14ac:dyDescent="0.25">
      <c r="C134" s="18">
        <f t="shared" ref="C134:C197" si="2">IF(D134&gt;0,IF(F134="Nej",D134,IF(AND(F134="Fremover",StartmånedINT&lt;=MONTH(D134),Startår&gt;=YEAR(D134)),DATE(Startår,MONTH(D134),DAY(D134)),IF(AND(F134="Fremover",StartmånedINT&gt;MONTH(D134),Startår&gt;=YEAR(D134)),DATE(Startår+1,MONTH(D134),DAY(D134)),IF(AND(F134="Bagud",StartmånedINT&lt;=MONTH(D134),Startår&lt;=YEAR(D134)),DATE(Startår,MONTH(D134),DAY(D134)),IF(AND(F134="Bagud",StartmånedINT&gt;MONTH(D134),Startår&lt;=YEAR(D134)),DATE(Startår+1,MONTH(D134),DAY(D134)),IF(AND(F134="Altid",StartmånedINT&lt;=MONTH(D134)),DATE(Startår,MONTH(D134),DAY(D134)),IF(AND(F134="Altid",StartmånedINT&gt;MONTH(D134)),DATE(Startår+1,MONTH(D134),DAY(D134)),D134))))))),0)</f>
        <v>0</v>
      </c>
      <c r="D134" s="11"/>
      <c r="E134" s="12"/>
      <c r="F134" s="13"/>
    </row>
    <row r="135" spans="3:6" x14ac:dyDescent="0.25">
      <c r="C135" s="18">
        <f t="shared" si="2"/>
        <v>0</v>
      </c>
      <c r="D135" s="11"/>
      <c r="E135" s="12"/>
      <c r="F135" s="13"/>
    </row>
    <row r="136" spans="3:6" x14ac:dyDescent="0.25">
      <c r="C136" s="18">
        <f t="shared" si="2"/>
        <v>0</v>
      </c>
      <c r="D136" s="11"/>
      <c r="E136" s="12"/>
      <c r="F136" s="13"/>
    </row>
    <row r="137" spans="3:6" x14ac:dyDescent="0.25">
      <c r="C137" s="18">
        <f t="shared" si="2"/>
        <v>0</v>
      </c>
      <c r="D137" s="11"/>
      <c r="E137" s="12"/>
      <c r="F137" s="13"/>
    </row>
    <row r="138" spans="3:6" x14ac:dyDescent="0.25">
      <c r="C138" s="18">
        <f t="shared" si="2"/>
        <v>0</v>
      </c>
      <c r="D138" s="11"/>
      <c r="E138" s="12"/>
      <c r="F138" s="13"/>
    </row>
    <row r="139" spans="3:6" x14ac:dyDescent="0.25">
      <c r="C139" s="18">
        <f t="shared" si="2"/>
        <v>0</v>
      </c>
      <c r="D139" s="11"/>
      <c r="E139" s="12"/>
      <c r="F139" s="13"/>
    </row>
    <row r="140" spans="3:6" x14ac:dyDescent="0.25">
      <c r="C140" s="18">
        <f t="shared" si="2"/>
        <v>0</v>
      </c>
      <c r="D140" s="11"/>
      <c r="E140" s="12"/>
      <c r="F140" s="13"/>
    </row>
    <row r="141" spans="3:6" x14ac:dyDescent="0.25">
      <c r="C141" s="18">
        <f t="shared" si="2"/>
        <v>0</v>
      </c>
      <c r="D141" s="11"/>
      <c r="E141" s="12"/>
      <c r="F141" s="13"/>
    </row>
    <row r="142" spans="3:6" x14ac:dyDescent="0.25">
      <c r="C142" s="18">
        <f t="shared" si="2"/>
        <v>0</v>
      </c>
      <c r="D142" s="11"/>
      <c r="E142" s="12"/>
      <c r="F142" s="13"/>
    </row>
    <row r="143" spans="3:6" x14ac:dyDescent="0.25">
      <c r="C143" s="18">
        <f t="shared" si="2"/>
        <v>0</v>
      </c>
      <c r="D143" s="11"/>
      <c r="E143" s="12"/>
      <c r="F143" s="13"/>
    </row>
    <row r="144" spans="3:6" x14ac:dyDescent="0.25">
      <c r="C144" s="18">
        <f t="shared" si="2"/>
        <v>0</v>
      </c>
      <c r="D144" s="11"/>
      <c r="E144" s="12"/>
      <c r="F144" s="13"/>
    </row>
    <row r="145" spans="3:6" x14ac:dyDescent="0.25">
      <c r="C145" s="18">
        <f t="shared" si="2"/>
        <v>0</v>
      </c>
      <c r="D145" s="11"/>
      <c r="E145" s="12"/>
      <c r="F145" s="13"/>
    </row>
    <row r="146" spans="3:6" x14ac:dyDescent="0.25">
      <c r="C146" s="18">
        <f t="shared" si="2"/>
        <v>0</v>
      </c>
      <c r="D146" s="11"/>
      <c r="E146" s="12"/>
      <c r="F146" s="13"/>
    </row>
    <row r="147" spans="3:6" x14ac:dyDescent="0.25">
      <c r="C147" s="18">
        <f t="shared" si="2"/>
        <v>0</v>
      </c>
      <c r="D147" s="11"/>
      <c r="E147" s="12"/>
      <c r="F147" s="13"/>
    </row>
    <row r="148" spans="3:6" x14ac:dyDescent="0.25">
      <c r="C148" s="18">
        <f t="shared" si="2"/>
        <v>0</v>
      </c>
      <c r="D148" s="11"/>
      <c r="E148" s="12"/>
      <c r="F148" s="13"/>
    </row>
    <row r="149" spans="3:6" x14ac:dyDescent="0.25">
      <c r="C149" s="18">
        <f t="shared" si="2"/>
        <v>0</v>
      </c>
      <c r="D149" s="11"/>
      <c r="E149" s="12"/>
      <c r="F149" s="13"/>
    </row>
    <row r="150" spans="3:6" x14ac:dyDescent="0.25">
      <c r="C150" s="18">
        <f t="shared" si="2"/>
        <v>0</v>
      </c>
      <c r="D150" s="11"/>
      <c r="E150" s="12"/>
      <c r="F150" s="13"/>
    </row>
    <row r="151" spans="3:6" x14ac:dyDescent="0.25">
      <c r="C151" s="18">
        <f t="shared" si="2"/>
        <v>0</v>
      </c>
      <c r="D151" s="11"/>
      <c r="E151" s="12"/>
      <c r="F151" s="13"/>
    </row>
    <row r="152" spans="3:6" x14ac:dyDescent="0.25">
      <c r="C152" s="18">
        <f t="shared" si="2"/>
        <v>0</v>
      </c>
      <c r="D152" s="11"/>
      <c r="E152" s="12"/>
      <c r="F152" s="13"/>
    </row>
    <row r="153" spans="3:6" x14ac:dyDescent="0.25">
      <c r="C153" s="18">
        <f t="shared" si="2"/>
        <v>0</v>
      </c>
      <c r="D153" s="11"/>
      <c r="E153" s="12"/>
      <c r="F153" s="13"/>
    </row>
    <row r="154" spans="3:6" x14ac:dyDescent="0.25">
      <c r="C154" s="18">
        <f t="shared" si="2"/>
        <v>0</v>
      </c>
      <c r="D154" s="11"/>
      <c r="E154" s="12"/>
      <c r="F154" s="13"/>
    </row>
    <row r="155" spans="3:6" x14ac:dyDescent="0.25">
      <c r="C155" s="18">
        <f t="shared" si="2"/>
        <v>0</v>
      </c>
      <c r="D155" s="11"/>
      <c r="E155" s="12"/>
      <c r="F155" s="13"/>
    </row>
    <row r="156" spans="3:6" x14ac:dyDescent="0.25">
      <c r="C156" s="18">
        <f t="shared" si="2"/>
        <v>0</v>
      </c>
      <c r="D156" s="11"/>
      <c r="E156" s="12"/>
      <c r="F156" s="13"/>
    </row>
    <row r="157" spans="3:6" x14ac:dyDescent="0.25">
      <c r="C157" s="18">
        <f t="shared" si="2"/>
        <v>0</v>
      </c>
      <c r="D157" s="11"/>
      <c r="E157" s="12"/>
      <c r="F157" s="13"/>
    </row>
    <row r="158" spans="3:6" x14ac:dyDescent="0.25">
      <c r="C158" s="18">
        <f t="shared" si="2"/>
        <v>0</v>
      </c>
      <c r="D158" s="11"/>
      <c r="E158" s="12"/>
      <c r="F158" s="13"/>
    </row>
    <row r="159" spans="3:6" x14ac:dyDescent="0.25">
      <c r="C159" s="18">
        <f t="shared" si="2"/>
        <v>0</v>
      </c>
      <c r="D159" s="11"/>
      <c r="E159" s="12"/>
      <c r="F159" s="13"/>
    </row>
    <row r="160" spans="3:6" x14ac:dyDescent="0.25">
      <c r="C160" s="18">
        <f t="shared" si="2"/>
        <v>0</v>
      </c>
      <c r="D160" s="11"/>
      <c r="E160" s="12"/>
      <c r="F160" s="13"/>
    </row>
    <row r="161" spans="3:6" x14ac:dyDescent="0.25">
      <c r="C161" s="18">
        <f t="shared" si="2"/>
        <v>0</v>
      </c>
      <c r="D161" s="11"/>
      <c r="E161" s="12"/>
      <c r="F161" s="13"/>
    </row>
    <row r="162" spans="3:6" x14ac:dyDescent="0.25">
      <c r="C162" s="18">
        <f t="shared" si="2"/>
        <v>0</v>
      </c>
      <c r="D162" s="11"/>
      <c r="E162" s="12"/>
      <c r="F162" s="13"/>
    </row>
    <row r="163" spans="3:6" x14ac:dyDescent="0.25">
      <c r="C163" s="18">
        <f t="shared" si="2"/>
        <v>0</v>
      </c>
      <c r="D163" s="11"/>
      <c r="E163" s="12"/>
      <c r="F163" s="13"/>
    </row>
    <row r="164" spans="3:6" x14ac:dyDescent="0.25">
      <c r="C164" s="18">
        <f t="shared" si="2"/>
        <v>0</v>
      </c>
      <c r="D164" s="11"/>
      <c r="E164" s="12"/>
      <c r="F164" s="13"/>
    </row>
    <row r="165" spans="3:6" x14ac:dyDescent="0.25">
      <c r="C165" s="18">
        <f t="shared" si="2"/>
        <v>0</v>
      </c>
      <c r="D165" s="11"/>
      <c r="E165" s="12"/>
      <c r="F165" s="13"/>
    </row>
    <row r="166" spans="3:6" x14ac:dyDescent="0.25">
      <c r="C166" s="18">
        <f t="shared" si="2"/>
        <v>0</v>
      </c>
      <c r="D166" s="11"/>
      <c r="E166" s="12"/>
      <c r="F166" s="13"/>
    </row>
    <row r="167" spans="3:6" x14ac:dyDescent="0.25">
      <c r="C167" s="18">
        <f t="shared" si="2"/>
        <v>0</v>
      </c>
      <c r="D167" s="11"/>
      <c r="E167" s="12"/>
      <c r="F167" s="13"/>
    </row>
    <row r="168" spans="3:6" x14ac:dyDescent="0.25">
      <c r="C168" s="18">
        <f t="shared" si="2"/>
        <v>0</v>
      </c>
      <c r="D168" s="11"/>
      <c r="E168" s="12"/>
      <c r="F168" s="13"/>
    </row>
    <row r="169" spans="3:6" x14ac:dyDescent="0.25">
      <c r="C169" s="18">
        <f t="shared" si="2"/>
        <v>0</v>
      </c>
      <c r="D169" s="11"/>
      <c r="E169" s="12"/>
      <c r="F169" s="13"/>
    </row>
    <row r="170" spans="3:6" x14ac:dyDescent="0.25">
      <c r="C170" s="18">
        <f t="shared" si="2"/>
        <v>0</v>
      </c>
      <c r="D170" s="11"/>
      <c r="E170" s="12"/>
      <c r="F170" s="13"/>
    </row>
    <row r="171" spans="3:6" x14ac:dyDescent="0.25">
      <c r="C171" s="18">
        <f t="shared" si="2"/>
        <v>0</v>
      </c>
      <c r="D171" s="11"/>
      <c r="E171" s="12"/>
      <c r="F171" s="13"/>
    </row>
    <row r="172" spans="3:6" x14ac:dyDescent="0.25">
      <c r="C172" s="18">
        <f t="shared" si="2"/>
        <v>0</v>
      </c>
      <c r="D172" s="11"/>
      <c r="E172" s="12"/>
      <c r="F172" s="13"/>
    </row>
    <row r="173" spans="3:6" x14ac:dyDescent="0.25">
      <c r="C173" s="18">
        <f t="shared" si="2"/>
        <v>0</v>
      </c>
      <c r="D173" s="11"/>
      <c r="E173" s="12"/>
      <c r="F173" s="13"/>
    </row>
    <row r="174" spans="3:6" x14ac:dyDescent="0.25">
      <c r="C174" s="18">
        <f t="shared" si="2"/>
        <v>0</v>
      </c>
      <c r="D174" s="11"/>
      <c r="E174" s="12"/>
      <c r="F174" s="13"/>
    </row>
    <row r="175" spans="3:6" x14ac:dyDescent="0.25">
      <c r="C175" s="18">
        <f t="shared" si="2"/>
        <v>0</v>
      </c>
      <c r="D175" s="11"/>
      <c r="E175" s="12"/>
      <c r="F175" s="13"/>
    </row>
    <row r="176" spans="3:6" x14ac:dyDescent="0.25">
      <c r="C176" s="18">
        <f t="shared" si="2"/>
        <v>0</v>
      </c>
      <c r="D176" s="11"/>
      <c r="E176" s="12"/>
      <c r="F176" s="13"/>
    </row>
    <row r="177" spans="3:6" x14ac:dyDescent="0.25">
      <c r="C177" s="18">
        <f t="shared" si="2"/>
        <v>0</v>
      </c>
      <c r="D177" s="11"/>
      <c r="E177" s="12"/>
      <c r="F177" s="13"/>
    </row>
    <row r="178" spans="3:6" x14ac:dyDescent="0.25">
      <c r="C178" s="18">
        <f t="shared" si="2"/>
        <v>0</v>
      </c>
      <c r="D178" s="11"/>
      <c r="E178" s="12"/>
      <c r="F178" s="13"/>
    </row>
    <row r="179" spans="3:6" x14ac:dyDescent="0.25">
      <c r="C179" s="18">
        <f t="shared" si="2"/>
        <v>0</v>
      </c>
      <c r="D179" s="11"/>
      <c r="E179" s="12"/>
      <c r="F179" s="13"/>
    </row>
    <row r="180" spans="3:6" x14ac:dyDescent="0.25">
      <c r="C180" s="18">
        <f t="shared" si="2"/>
        <v>0</v>
      </c>
      <c r="D180" s="11"/>
      <c r="E180" s="12"/>
      <c r="F180" s="13"/>
    </row>
    <row r="181" spans="3:6" x14ac:dyDescent="0.25">
      <c r="C181" s="18">
        <f t="shared" si="2"/>
        <v>0</v>
      </c>
      <c r="D181" s="11"/>
      <c r="E181" s="12"/>
      <c r="F181" s="13"/>
    </row>
    <row r="182" spans="3:6" x14ac:dyDescent="0.25">
      <c r="C182" s="18">
        <f t="shared" si="2"/>
        <v>0</v>
      </c>
      <c r="D182" s="11"/>
      <c r="E182" s="12"/>
      <c r="F182" s="13"/>
    </row>
    <row r="183" spans="3:6" x14ac:dyDescent="0.25">
      <c r="C183" s="18">
        <f t="shared" si="2"/>
        <v>0</v>
      </c>
      <c r="D183" s="11"/>
      <c r="E183" s="12"/>
      <c r="F183" s="13"/>
    </row>
    <row r="184" spans="3:6" x14ac:dyDescent="0.25">
      <c r="C184" s="18">
        <f t="shared" si="2"/>
        <v>0</v>
      </c>
      <c r="D184" s="11"/>
      <c r="E184" s="12"/>
      <c r="F184" s="13"/>
    </row>
    <row r="185" spans="3:6" x14ac:dyDescent="0.25">
      <c r="C185" s="18">
        <f t="shared" si="2"/>
        <v>0</v>
      </c>
      <c r="D185" s="11"/>
      <c r="E185" s="12"/>
      <c r="F185" s="13"/>
    </row>
    <row r="186" spans="3:6" x14ac:dyDescent="0.25">
      <c r="C186" s="18">
        <f t="shared" si="2"/>
        <v>0</v>
      </c>
      <c r="D186" s="11"/>
      <c r="E186" s="12"/>
      <c r="F186" s="13"/>
    </row>
    <row r="187" spans="3:6" x14ac:dyDescent="0.25">
      <c r="C187" s="18">
        <f t="shared" si="2"/>
        <v>0</v>
      </c>
      <c r="D187" s="11"/>
      <c r="E187" s="12"/>
      <c r="F187" s="13"/>
    </row>
    <row r="188" spans="3:6" x14ac:dyDescent="0.25">
      <c r="C188" s="18">
        <f t="shared" si="2"/>
        <v>0</v>
      </c>
      <c r="D188" s="11"/>
      <c r="E188" s="12"/>
      <c r="F188" s="13"/>
    </row>
    <row r="189" spans="3:6" x14ac:dyDescent="0.25">
      <c r="C189" s="18">
        <f t="shared" si="2"/>
        <v>0</v>
      </c>
      <c r="D189" s="11"/>
      <c r="E189" s="12"/>
      <c r="F189" s="13"/>
    </row>
    <row r="190" spans="3:6" x14ac:dyDescent="0.25">
      <c r="C190" s="18">
        <f t="shared" si="2"/>
        <v>0</v>
      </c>
      <c r="D190" s="11"/>
      <c r="E190" s="12"/>
      <c r="F190" s="13"/>
    </row>
    <row r="191" spans="3:6" x14ac:dyDescent="0.25">
      <c r="C191" s="18">
        <f t="shared" si="2"/>
        <v>0</v>
      </c>
      <c r="D191" s="11"/>
      <c r="E191" s="12"/>
      <c r="F191" s="13"/>
    </row>
    <row r="192" spans="3:6" x14ac:dyDescent="0.25">
      <c r="C192" s="18">
        <f t="shared" si="2"/>
        <v>0</v>
      </c>
      <c r="D192" s="11"/>
      <c r="E192" s="12"/>
      <c r="F192" s="13"/>
    </row>
    <row r="193" spans="3:6" x14ac:dyDescent="0.25">
      <c r="C193" s="18">
        <f t="shared" si="2"/>
        <v>0</v>
      </c>
      <c r="D193" s="11"/>
      <c r="E193" s="12"/>
      <c r="F193" s="13"/>
    </row>
    <row r="194" spans="3:6" x14ac:dyDescent="0.25">
      <c r="C194" s="18">
        <f t="shared" si="2"/>
        <v>0</v>
      </c>
      <c r="D194" s="11"/>
      <c r="E194" s="12"/>
      <c r="F194" s="13"/>
    </row>
    <row r="195" spans="3:6" x14ac:dyDescent="0.25">
      <c r="C195" s="18">
        <f t="shared" si="2"/>
        <v>0</v>
      </c>
      <c r="D195" s="11"/>
      <c r="E195" s="12"/>
      <c r="F195" s="13"/>
    </row>
    <row r="196" spans="3:6" x14ac:dyDescent="0.25">
      <c r="C196" s="18">
        <f t="shared" si="2"/>
        <v>0</v>
      </c>
      <c r="D196" s="11"/>
      <c r="E196" s="12"/>
      <c r="F196" s="13"/>
    </row>
    <row r="197" spans="3:6" x14ac:dyDescent="0.25">
      <c r="C197" s="18">
        <f t="shared" si="2"/>
        <v>0</v>
      </c>
      <c r="D197" s="11"/>
      <c r="E197" s="12"/>
      <c r="F197" s="13"/>
    </row>
    <row r="198" spans="3:6" x14ac:dyDescent="0.25">
      <c r="C198" s="18">
        <f t="shared" ref="C198:C261" si="3">IF(D198&gt;0,IF(F198="Nej",D198,IF(AND(F198="Fremover",StartmånedINT&lt;=MONTH(D198),Startår&gt;=YEAR(D198)),DATE(Startår,MONTH(D198),DAY(D198)),IF(AND(F198="Fremover",StartmånedINT&gt;MONTH(D198),Startår&gt;=YEAR(D198)),DATE(Startår+1,MONTH(D198),DAY(D198)),IF(AND(F198="Bagud",StartmånedINT&lt;=MONTH(D198),Startår&lt;=YEAR(D198)),DATE(Startår,MONTH(D198),DAY(D198)),IF(AND(F198="Bagud",StartmånedINT&gt;MONTH(D198),Startår&lt;=YEAR(D198)),DATE(Startår+1,MONTH(D198),DAY(D198)),IF(AND(F198="Altid",StartmånedINT&lt;=MONTH(D198)),DATE(Startår,MONTH(D198),DAY(D198)),IF(AND(F198="Altid",StartmånedINT&gt;MONTH(D198)),DATE(Startår+1,MONTH(D198),DAY(D198)),D198))))))),0)</f>
        <v>0</v>
      </c>
      <c r="D198" s="11"/>
      <c r="E198" s="12"/>
      <c r="F198" s="13"/>
    </row>
    <row r="199" spans="3:6" x14ac:dyDescent="0.25">
      <c r="C199" s="18">
        <f t="shared" si="3"/>
        <v>0</v>
      </c>
      <c r="D199" s="11"/>
      <c r="E199" s="12"/>
      <c r="F199" s="13"/>
    </row>
    <row r="200" spans="3:6" x14ac:dyDescent="0.25">
      <c r="C200" s="18">
        <f t="shared" si="3"/>
        <v>0</v>
      </c>
      <c r="D200" s="11"/>
      <c r="E200" s="12"/>
      <c r="F200" s="13"/>
    </row>
    <row r="201" spans="3:6" x14ac:dyDescent="0.25">
      <c r="C201" s="18">
        <f t="shared" si="3"/>
        <v>0</v>
      </c>
      <c r="D201" s="11"/>
      <c r="E201" s="12"/>
      <c r="F201" s="13"/>
    </row>
    <row r="202" spans="3:6" x14ac:dyDescent="0.25">
      <c r="C202" s="18">
        <f t="shared" si="3"/>
        <v>0</v>
      </c>
      <c r="D202" s="11"/>
      <c r="E202" s="12"/>
      <c r="F202" s="13"/>
    </row>
    <row r="203" spans="3:6" x14ac:dyDescent="0.25">
      <c r="C203" s="18">
        <f t="shared" si="3"/>
        <v>0</v>
      </c>
      <c r="D203" s="11"/>
      <c r="E203" s="12"/>
      <c r="F203" s="13"/>
    </row>
    <row r="204" spans="3:6" x14ac:dyDescent="0.25">
      <c r="C204" s="18">
        <f t="shared" si="3"/>
        <v>0</v>
      </c>
      <c r="D204" s="11"/>
      <c r="E204" s="12"/>
      <c r="F204" s="13"/>
    </row>
    <row r="205" spans="3:6" x14ac:dyDescent="0.25">
      <c r="C205" s="18">
        <f t="shared" si="3"/>
        <v>0</v>
      </c>
      <c r="D205" s="11"/>
      <c r="E205" s="12"/>
      <c r="F205" s="13"/>
    </row>
    <row r="206" spans="3:6" x14ac:dyDescent="0.25">
      <c r="C206" s="18">
        <f t="shared" si="3"/>
        <v>0</v>
      </c>
      <c r="D206" s="11"/>
      <c r="E206" s="12"/>
      <c r="F206" s="13"/>
    </row>
    <row r="207" spans="3:6" x14ac:dyDescent="0.25">
      <c r="C207" s="18">
        <f t="shared" si="3"/>
        <v>0</v>
      </c>
      <c r="D207" s="11"/>
      <c r="E207" s="12"/>
      <c r="F207" s="13"/>
    </row>
    <row r="208" spans="3:6" x14ac:dyDescent="0.25">
      <c r="C208" s="18">
        <f t="shared" si="3"/>
        <v>0</v>
      </c>
      <c r="D208" s="11"/>
      <c r="E208" s="12"/>
      <c r="F208" s="13"/>
    </row>
    <row r="209" spans="3:6" x14ac:dyDescent="0.25">
      <c r="C209" s="18">
        <f t="shared" si="3"/>
        <v>0</v>
      </c>
      <c r="D209" s="11"/>
      <c r="E209" s="12"/>
      <c r="F209" s="13"/>
    </row>
    <row r="210" spans="3:6" x14ac:dyDescent="0.25">
      <c r="C210" s="18">
        <f t="shared" si="3"/>
        <v>0</v>
      </c>
      <c r="D210" s="11"/>
      <c r="E210" s="12"/>
      <c r="F210" s="13"/>
    </row>
    <row r="211" spans="3:6" x14ac:dyDescent="0.25">
      <c r="C211" s="18">
        <f t="shared" si="3"/>
        <v>0</v>
      </c>
      <c r="D211" s="11"/>
      <c r="E211" s="12"/>
      <c r="F211" s="13"/>
    </row>
    <row r="212" spans="3:6" x14ac:dyDescent="0.25">
      <c r="C212" s="18">
        <f t="shared" si="3"/>
        <v>0</v>
      </c>
      <c r="D212" s="11"/>
      <c r="E212" s="12"/>
      <c r="F212" s="13"/>
    </row>
    <row r="213" spans="3:6" x14ac:dyDescent="0.25">
      <c r="C213" s="18">
        <f t="shared" si="3"/>
        <v>0</v>
      </c>
      <c r="D213" s="11"/>
      <c r="E213" s="12"/>
      <c r="F213" s="13"/>
    </row>
    <row r="214" spans="3:6" x14ac:dyDescent="0.25">
      <c r="C214" s="18">
        <f t="shared" si="3"/>
        <v>0</v>
      </c>
      <c r="D214" s="11"/>
      <c r="E214" s="12"/>
      <c r="F214" s="13"/>
    </row>
    <row r="215" spans="3:6" x14ac:dyDescent="0.25">
      <c r="C215" s="18">
        <f t="shared" si="3"/>
        <v>0</v>
      </c>
      <c r="D215" s="11"/>
      <c r="E215" s="12"/>
      <c r="F215" s="13"/>
    </row>
    <row r="216" spans="3:6" x14ac:dyDescent="0.25">
      <c r="C216" s="18">
        <f t="shared" si="3"/>
        <v>0</v>
      </c>
      <c r="D216" s="11"/>
      <c r="E216" s="12"/>
      <c r="F216" s="13"/>
    </row>
    <row r="217" spans="3:6" x14ac:dyDescent="0.25">
      <c r="C217" s="18">
        <f t="shared" si="3"/>
        <v>0</v>
      </c>
      <c r="D217" s="11"/>
      <c r="E217" s="12"/>
      <c r="F217" s="13"/>
    </row>
    <row r="218" spans="3:6" x14ac:dyDescent="0.25">
      <c r="C218" s="18">
        <f t="shared" si="3"/>
        <v>0</v>
      </c>
      <c r="D218" s="11"/>
      <c r="E218" s="12"/>
      <c r="F218" s="13"/>
    </row>
    <row r="219" spans="3:6" x14ac:dyDescent="0.25">
      <c r="C219" s="18">
        <f t="shared" si="3"/>
        <v>0</v>
      </c>
      <c r="D219" s="11"/>
      <c r="E219" s="12"/>
      <c r="F219" s="13"/>
    </row>
    <row r="220" spans="3:6" x14ac:dyDescent="0.25">
      <c r="C220" s="18">
        <f t="shared" si="3"/>
        <v>0</v>
      </c>
      <c r="D220" s="11"/>
      <c r="E220" s="12"/>
      <c r="F220" s="13"/>
    </row>
    <row r="221" spans="3:6" x14ac:dyDescent="0.25">
      <c r="C221" s="18">
        <f t="shared" si="3"/>
        <v>0</v>
      </c>
      <c r="D221" s="11"/>
      <c r="E221" s="12"/>
      <c r="F221" s="13"/>
    </row>
    <row r="222" spans="3:6" x14ac:dyDescent="0.25">
      <c r="C222" s="18">
        <f t="shared" si="3"/>
        <v>0</v>
      </c>
      <c r="D222" s="11"/>
      <c r="E222" s="12"/>
      <c r="F222" s="13"/>
    </row>
    <row r="223" spans="3:6" x14ac:dyDescent="0.25">
      <c r="C223" s="18">
        <f t="shared" si="3"/>
        <v>0</v>
      </c>
      <c r="D223" s="11"/>
      <c r="E223" s="12"/>
      <c r="F223" s="13"/>
    </row>
    <row r="224" spans="3:6" x14ac:dyDescent="0.25">
      <c r="C224" s="18">
        <f t="shared" si="3"/>
        <v>0</v>
      </c>
      <c r="D224" s="11"/>
      <c r="E224" s="12"/>
      <c r="F224" s="13"/>
    </row>
    <row r="225" spans="3:6" x14ac:dyDescent="0.25">
      <c r="C225" s="18">
        <f t="shared" si="3"/>
        <v>0</v>
      </c>
      <c r="D225" s="11"/>
      <c r="E225" s="12"/>
      <c r="F225" s="13"/>
    </row>
    <row r="226" spans="3:6" x14ac:dyDescent="0.25">
      <c r="C226" s="18">
        <f t="shared" si="3"/>
        <v>0</v>
      </c>
      <c r="D226" s="11"/>
      <c r="E226" s="12"/>
      <c r="F226" s="13"/>
    </row>
    <row r="227" spans="3:6" x14ac:dyDescent="0.25">
      <c r="C227" s="18">
        <f t="shared" si="3"/>
        <v>0</v>
      </c>
      <c r="D227" s="11"/>
      <c r="E227" s="12"/>
      <c r="F227" s="13"/>
    </row>
    <row r="228" spans="3:6" x14ac:dyDescent="0.25">
      <c r="C228" s="18">
        <f t="shared" si="3"/>
        <v>0</v>
      </c>
      <c r="D228" s="11"/>
      <c r="E228" s="12"/>
      <c r="F228" s="13"/>
    </row>
    <row r="229" spans="3:6" x14ac:dyDescent="0.25">
      <c r="C229" s="18">
        <f t="shared" si="3"/>
        <v>0</v>
      </c>
      <c r="D229" s="11"/>
      <c r="E229" s="12"/>
      <c r="F229" s="13"/>
    </row>
    <row r="230" spans="3:6" x14ac:dyDescent="0.25">
      <c r="C230" s="18">
        <f t="shared" si="3"/>
        <v>0</v>
      </c>
      <c r="D230" s="11"/>
      <c r="E230" s="12"/>
      <c r="F230" s="13"/>
    </row>
    <row r="231" spans="3:6" x14ac:dyDescent="0.25">
      <c r="C231" s="18">
        <f t="shared" si="3"/>
        <v>0</v>
      </c>
      <c r="D231" s="11"/>
      <c r="E231" s="12"/>
      <c r="F231" s="13"/>
    </row>
    <row r="232" spans="3:6" x14ac:dyDescent="0.25">
      <c r="C232" s="18">
        <f t="shared" si="3"/>
        <v>0</v>
      </c>
      <c r="D232" s="11"/>
      <c r="E232" s="12"/>
      <c r="F232" s="13"/>
    </row>
    <row r="233" spans="3:6" x14ac:dyDescent="0.25">
      <c r="C233" s="18">
        <f t="shared" si="3"/>
        <v>0</v>
      </c>
      <c r="D233" s="11"/>
      <c r="E233" s="12"/>
      <c r="F233" s="13"/>
    </row>
    <row r="234" spans="3:6" x14ac:dyDescent="0.25">
      <c r="C234" s="18">
        <f t="shared" si="3"/>
        <v>0</v>
      </c>
      <c r="D234" s="11"/>
      <c r="E234" s="12"/>
      <c r="F234" s="13"/>
    </row>
    <row r="235" spans="3:6" x14ac:dyDescent="0.25">
      <c r="C235" s="18">
        <f t="shared" si="3"/>
        <v>0</v>
      </c>
      <c r="D235" s="11"/>
      <c r="E235" s="12"/>
      <c r="F235" s="13"/>
    </row>
    <row r="236" spans="3:6" x14ac:dyDescent="0.25">
      <c r="C236" s="18">
        <f t="shared" si="3"/>
        <v>0</v>
      </c>
      <c r="D236" s="11"/>
      <c r="E236" s="12"/>
      <c r="F236" s="13"/>
    </row>
    <row r="237" spans="3:6" x14ac:dyDescent="0.25">
      <c r="C237" s="18">
        <f t="shared" si="3"/>
        <v>0</v>
      </c>
      <c r="D237" s="11"/>
      <c r="E237" s="12"/>
      <c r="F237" s="13"/>
    </row>
    <row r="238" spans="3:6" x14ac:dyDescent="0.25">
      <c r="C238" s="18">
        <f t="shared" si="3"/>
        <v>0</v>
      </c>
      <c r="D238" s="11"/>
      <c r="E238" s="12"/>
      <c r="F238" s="13"/>
    </row>
    <row r="239" spans="3:6" x14ac:dyDescent="0.25">
      <c r="C239" s="18">
        <f t="shared" si="3"/>
        <v>0</v>
      </c>
      <c r="D239" s="11"/>
      <c r="E239" s="12"/>
      <c r="F239" s="13"/>
    </row>
    <row r="240" spans="3:6" x14ac:dyDescent="0.25">
      <c r="C240" s="18">
        <f t="shared" si="3"/>
        <v>0</v>
      </c>
      <c r="D240" s="11"/>
      <c r="E240" s="12"/>
      <c r="F240" s="13"/>
    </row>
    <row r="241" spans="3:6" x14ac:dyDescent="0.25">
      <c r="C241" s="18">
        <f t="shared" si="3"/>
        <v>0</v>
      </c>
      <c r="D241" s="11"/>
      <c r="E241" s="12"/>
      <c r="F241" s="13"/>
    </row>
    <row r="242" spans="3:6" x14ac:dyDescent="0.25">
      <c r="C242" s="18">
        <f t="shared" si="3"/>
        <v>0</v>
      </c>
      <c r="D242" s="11"/>
      <c r="E242" s="12"/>
      <c r="F242" s="13"/>
    </row>
    <row r="243" spans="3:6" x14ac:dyDescent="0.25">
      <c r="C243" s="18">
        <f t="shared" si="3"/>
        <v>0</v>
      </c>
      <c r="D243" s="11"/>
      <c r="E243" s="12"/>
      <c r="F243" s="13"/>
    </row>
    <row r="244" spans="3:6" x14ac:dyDescent="0.25">
      <c r="C244" s="18">
        <f t="shared" si="3"/>
        <v>0</v>
      </c>
      <c r="D244" s="11"/>
      <c r="E244" s="12"/>
      <c r="F244" s="13"/>
    </row>
    <row r="245" spans="3:6" x14ac:dyDescent="0.25">
      <c r="C245" s="18">
        <f t="shared" si="3"/>
        <v>0</v>
      </c>
      <c r="D245" s="11"/>
      <c r="E245" s="12"/>
      <c r="F245" s="13"/>
    </row>
    <row r="246" spans="3:6" x14ac:dyDescent="0.25">
      <c r="C246" s="18">
        <f t="shared" si="3"/>
        <v>0</v>
      </c>
      <c r="D246" s="11"/>
      <c r="E246" s="12"/>
      <c r="F246" s="13"/>
    </row>
    <row r="247" spans="3:6" x14ac:dyDescent="0.25">
      <c r="C247" s="18">
        <f t="shared" si="3"/>
        <v>0</v>
      </c>
      <c r="D247" s="11"/>
      <c r="E247" s="12"/>
      <c r="F247" s="13"/>
    </row>
    <row r="248" spans="3:6" x14ac:dyDescent="0.25">
      <c r="C248" s="18">
        <f t="shared" si="3"/>
        <v>0</v>
      </c>
      <c r="D248" s="11"/>
      <c r="E248" s="12"/>
      <c r="F248" s="13"/>
    </row>
    <row r="249" spans="3:6" x14ac:dyDescent="0.25">
      <c r="C249" s="18">
        <f t="shared" si="3"/>
        <v>0</v>
      </c>
      <c r="D249" s="11"/>
      <c r="E249" s="12"/>
      <c r="F249" s="13"/>
    </row>
    <row r="250" spans="3:6" x14ac:dyDescent="0.25">
      <c r="C250" s="18">
        <f t="shared" si="3"/>
        <v>0</v>
      </c>
      <c r="D250" s="11"/>
      <c r="E250" s="12"/>
      <c r="F250" s="13"/>
    </row>
    <row r="251" spans="3:6" x14ac:dyDescent="0.25">
      <c r="C251" s="18">
        <f t="shared" si="3"/>
        <v>0</v>
      </c>
      <c r="D251" s="11"/>
      <c r="E251" s="12"/>
      <c r="F251" s="13"/>
    </row>
    <row r="252" spans="3:6" x14ac:dyDescent="0.25">
      <c r="C252" s="18">
        <f t="shared" si="3"/>
        <v>0</v>
      </c>
      <c r="D252" s="11"/>
      <c r="E252" s="12"/>
      <c r="F252" s="13"/>
    </row>
    <row r="253" spans="3:6" x14ac:dyDescent="0.25">
      <c r="C253" s="18">
        <f t="shared" si="3"/>
        <v>0</v>
      </c>
      <c r="D253" s="11"/>
      <c r="E253" s="12"/>
      <c r="F253" s="13"/>
    </row>
    <row r="254" spans="3:6" x14ac:dyDescent="0.25">
      <c r="C254" s="18">
        <f t="shared" si="3"/>
        <v>0</v>
      </c>
      <c r="D254" s="11"/>
      <c r="E254" s="12"/>
      <c r="F254" s="13"/>
    </row>
    <row r="255" spans="3:6" x14ac:dyDescent="0.25">
      <c r="C255" s="18">
        <f t="shared" si="3"/>
        <v>0</v>
      </c>
      <c r="D255" s="11"/>
      <c r="E255" s="12"/>
      <c r="F255" s="13"/>
    </row>
    <row r="256" spans="3:6" x14ac:dyDescent="0.25">
      <c r="C256" s="18">
        <f t="shared" si="3"/>
        <v>0</v>
      </c>
      <c r="D256" s="11"/>
      <c r="E256" s="12"/>
      <c r="F256" s="13"/>
    </row>
    <row r="257" spans="3:6" x14ac:dyDescent="0.25">
      <c r="C257" s="18">
        <f t="shared" si="3"/>
        <v>0</v>
      </c>
      <c r="D257" s="11"/>
      <c r="E257" s="12"/>
      <c r="F257" s="13"/>
    </row>
    <row r="258" spans="3:6" x14ac:dyDescent="0.25">
      <c r="C258" s="18">
        <f t="shared" si="3"/>
        <v>0</v>
      </c>
      <c r="D258" s="11"/>
      <c r="E258" s="12"/>
      <c r="F258" s="13"/>
    </row>
    <row r="259" spans="3:6" x14ac:dyDescent="0.25">
      <c r="C259" s="18">
        <f t="shared" si="3"/>
        <v>0</v>
      </c>
      <c r="D259" s="11"/>
      <c r="E259" s="12"/>
      <c r="F259" s="13"/>
    </row>
    <row r="260" spans="3:6" x14ac:dyDescent="0.25">
      <c r="C260" s="18">
        <f t="shared" si="3"/>
        <v>0</v>
      </c>
      <c r="D260" s="11"/>
      <c r="E260" s="12"/>
      <c r="F260" s="13"/>
    </row>
    <row r="261" spans="3:6" x14ac:dyDescent="0.25">
      <c r="C261" s="18">
        <f t="shared" si="3"/>
        <v>0</v>
      </c>
      <c r="D261" s="11"/>
      <c r="E261" s="12"/>
      <c r="F261" s="13"/>
    </row>
    <row r="262" spans="3:6" x14ac:dyDescent="0.25">
      <c r="C262" s="18">
        <f t="shared" ref="C262:C325" si="4">IF(D262&gt;0,IF(F262="Nej",D262,IF(AND(F262="Fremover",StartmånedINT&lt;=MONTH(D262),Startår&gt;=YEAR(D262)),DATE(Startår,MONTH(D262),DAY(D262)),IF(AND(F262="Fremover",StartmånedINT&gt;MONTH(D262),Startår&gt;=YEAR(D262)),DATE(Startår+1,MONTH(D262),DAY(D262)),IF(AND(F262="Bagud",StartmånedINT&lt;=MONTH(D262),Startår&lt;=YEAR(D262)),DATE(Startår,MONTH(D262),DAY(D262)),IF(AND(F262="Bagud",StartmånedINT&gt;MONTH(D262),Startår&lt;=YEAR(D262)),DATE(Startår+1,MONTH(D262),DAY(D262)),IF(AND(F262="Altid",StartmånedINT&lt;=MONTH(D262)),DATE(Startår,MONTH(D262),DAY(D262)),IF(AND(F262="Altid",StartmånedINT&gt;MONTH(D262)),DATE(Startår+1,MONTH(D262),DAY(D262)),D262))))))),0)</f>
        <v>0</v>
      </c>
      <c r="D262" s="11"/>
      <c r="E262" s="12"/>
      <c r="F262" s="13"/>
    </row>
    <row r="263" spans="3:6" x14ac:dyDescent="0.25">
      <c r="C263" s="18">
        <f t="shared" si="4"/>
        <v>0</v>
      </c>
      <c r="D263" s="11"/>
      <c r="E263" s="12"/>
      <c r="F263" s="13"/>
    </row>
    <row r="264" spans="3:6" x14ac:dyDescent="0.25">
      <c r="C264" s="18">
        <f t="shared" si="4"/>
        <v>0</v>
      </c>
      <c r="D264" s="11"/>
      <c r="E264" s="12"/>
      <c r="F264" s="13"/>
    </row>
    <row r="265" spans="3:6" x14ac:dyDescent="0.25">
      <c r="C265" s="18">
        <f t="shared" si="4"/>
        <v>0</v>
      </c>
      <c r="D265" s="11"/>
      <c r="E265" s="12"/>
      <c r="F265" s="13"/>
    </row>
    <row r="266" spans="3:6" x14ac:dyDescent="0.25">
      <c r="C266" s="18">
        <f t="shared" si="4"/>
        <v>0</v>
      </c>
      <c r="D266" s="11"/>
      <c r="E266" s="12"/>
      <c r="F266" s="13"/>
    </row>
    <row r="267" spans="3:6" x14ac:dyDescent="0.25">
      <c r="C267" s="18">
        <f t="shared" si="4"/>
        <v>0</v>
      </c>
      <c r="D267" s="11"/>
      <c r="E267" s="12"/>
      <c r="F267" s="13"/>
    </row>
    <row r="268" spans="3:6" x14ac:dyDescent="0.25">
      <c r="C268" s="18">
        <f t="shared" si="4"/>
        <v>0</v>
      </c>
      <c r="D268" s="11"/>
      <c r="E268" s="12"/>
      <c r="F268" s="13"/>
    </row>
    <row r="269" spans="3:6" x14ac:dyDescent="0.25">
      <c r="C269" s="18">
        <f t="shared" si="4"/>
        <v>0</v>
      </c>
      <c r="D269" s="11"/>
      <c r="E269" s="12"/>
      <c r="F269" s="13"/>
    </row>
    <row r="270" spans="3:6" x14ac:dyDescent="0.25">
      <c r="C270" s="18">
        <f t="shared" si="4"/>
        <v>0</v>
      </c>
      <c r="D270" s="11"/>
      <c r="E270" s="12"/>
      <c r="F270" s="13"/>
    </row>
    <row r="271" spans="3:6" x14ac:dyDescent="0.25">
      <c r="C271" s="18">
        <f t="shared" si="4"/>
        <v>0</v>
      </c>
      <c r="D271" s="11"/>
      <c r="E271" s="12"/>
      <c r="F271" s="13"/>
    </row>
    <row r="272" spans="3:6" x14ac:dyDescent="0.25">
      <c r="C272" s="18">
        <f t="shared" si="4"/>
        <v>0</v>
      </c>
      <c r="D272" s="11"/>
      <c r="E272" s="12"/>
      <c r="F272" s="13"/>
    </row>
    <row r="273" spans="3:6" x14ac:dyDescent="0.25">
      <c r="C273" s="18">
        <f t="shared" si="4"/>
        <v>0</v>
      </c>
      <c r="D273" s="11"/>
      <c r="E273" s="12"/>
      <c r="F273" s="13"/>
    </row>
    <row r="274" spans="3:6" x14ac:dyDescent="0.25">
      <c r="C274" s="18">
        <f t="shared" si="4"/>
        <v>0</v>
      </c>
      <c r="D274" s="11"/>
      <c r="E274" s="12"/>
      <c r="F274" s="13"/>
    </row>
    <row r="275" spans="3:6" x14ac:dyDescent="0.25">
      <c r="C275" s="18">
        <f t="shared" si="4"/>
        <v>0</v>
      </c>
      <c r="D275" s="11"/>
      <c r="E275" s="12"/>
      <c r="F275" s="13"/>
    </row>
    <row r="276" spans="3:6" x14ac:dyDescent="0.25">
      <c r="C276" s="18">
        <f t="shared" si="4"/>
        <v>0</v>
      </c>
      <c r="D276" s="11"/>
      <c r="E276" s="12"/>
      <c r="F276" s="13"/>
    </row>
    <row r="277" spans="3:6" x14ac:dyDescent="0.25">
      <c r="C277" s="18">
        <f t="shared" si="4"/>
        <v>0</v>
      </c>
      <c r="D277" s="11"/>
      <c r="E277" s="12"/>
      <c r="F277" s="13"/>
    </row>
    <row r="278" spans="3:6" x14ac:dyDescent="0.25">
      <c r="C278" s="18">
        <f t="shared" si="4"/>
        <v>0</v>
      </c>
      <c r="D278" s="11"/>
      <c r="E278" s="12"/>
      <c r="F278" s="13"/>
    </row>
    <row r="279" spans="3:6" x14ac:dyDescent="0.25">
      <c r="C279" s="18">
        <f t="shared" si="4"/>
        <v>0</v>
      </c>
      <c r="D279" s="11"/>
      <c r="E279" s="12"/>
      <c r="F279" s="13"/>
    </row>
    <row r="280" spans="3:6" x14ac:dyDescent="0.25">
      <c r="C280" s="18">
        <f t="shared" si="4"/>
        <v>0</v>
      </c>
      <c r="D280" s="11"/>
      <c r="E280" s="12"/>
      <c r="F280" s="13"/>
    </row>
    <row r="281" spans="3:6" x14ac:dyDescent="0.25">
      <c r="C281" s="18">
        <f t="shared" si="4"/>
        <v>0</v>
      </c>
      <c r="D281" s="11"/>
      <c r="E281" s="12"/>
      <c r="F281" s="13"/>
    </row>
    <row r="282" spans="3:6" x14ac:dyDescent="0.25">
      <c r="C282" s="18">
        <f t="shared" si="4"/>
        <v>0</v>
      </c>
      <c r="D282" s="11"/>
      <c r="E282" s="12"/>
      <c r="F282" s="13"/>
    </row>
    <row r="283" spans="3:6" x14ac:dyDescent="0.25">
      <c r="C283" s="18">
        <f t="shared" si="4"/>
        <v>0</v>
      </c>
      <c r="D283" s="11"/>
      <c r="E283" s="12"/>
      <c r="F283" s="13"/>
    </row>
    <row r="284" spans="3:6" x14ac:dyDescent="0.25">
      <c r="C284" s="18">
        <f t="shared" si="4"/>
        <v>0</v>
      </c>
      <c r="D284" s="11"/>
      <c r="E284" s="12"/>
      <c r="F284" s="13"/>
    </row>
    <row r="285" spans="3:6" x14ac:dyDescent="0.25">
      <c r="C285" s="18">
        <f t="shared" si="4"/>
        <v>0</v>
      </c>
      <c r="D285" s="11"/>
      <c r="E285" s="12"/>
      <c r="F285" s="13"/>
    </row>
    <row r="286" spans="3:6" x14ac:dyDescent="0.25">
      <c r="C286" s="18">
        <f t="shared" si="4"/>
        <v>0</v>
      </c>
      <c r="D286" s="11"/>
      <c r="E286" s="12"/>
      <c r="F286" s="13"/>
    </row>
    <row r="287" spans="3:6" x14ac:dyDescent="0.25">
      <c r="C287" s="18">
        <f t="shared" si="4"/>
        <v>0</v>
      </c>
      <c r="D287" s="11"/>
      <c r="E287" s="12"/>
      <c r="F287" s="13"/>
    </row>
    <row r="288" spans="3:6" x14ac:dyDescent="0.25">
      <c r="C288" s="18">
        <f t="shared" si="4"/>
        <v>0</v>
      </c>
      <c r="D288" s="11"/>
      <c r="E288" s="12"/>
      <c r="F288" s="13"/>
    </row>
    <row r="289" spans="3:6" x14ac:dyDescent="0.25">
      <c r="C289" s="18">
        <f t="shared" si="4"/>
        <v>0</v>
      </c>
      <c r="D289" s="11"/>
      <c r="E289" s="12"/>
      <c r="F289" s="13"/>
    </row>
    <row r="290" spans="3:6" x14ac:dyDescent="0.25">
      <c r="C290" s="18">
        <f t="shared" si="4"/>
        <v>0</v>
      </c>
      <c r="D290" s="11"/>
      <c r="E290" s="12"/>
      <c r="F290" s="13"/>
    </row>
    <row r="291" spans="3:6" x14ac:dyDescent="0.25">
      <c r="C291" s="18">
        <f t="shared" si="4"/>
        <v>0</v>
      </c>
      <c r="D291" s="11"/>
      <c r="E291" s="12"/>
      <c r="F291" s="13"/>
    </row>
    <row r="292" spans="3:6" x14ac:dyDescent="0.25">
      <c r="C292" s="18">
        <f t="shared" si="4"/>
        <v>0</v>
      </c>
      <c r="D292" s="11"/>
      <c r="E292" s="12"/>
      <c r="F292" s="13"/>
    </row>
    <row r="293" spans="3:6" x14ac:dyDescent="0.25">
      <c r="C293" s="18">
        <f t="shared" si="4"/>
        <v>0</v>
      </c>
      <c r="D293" s="11"/>
      <c r="E293" s="12"/>
      <c r="F293" s="13"/>
    </row>
    <row r="294" spans="3:6" x14ac:dyDescent="0.25">
      <c r="C294" s="18">
        <f t="shared" si="4"/>
        <v>0</v>
      </c>
      <c r="D294" s="11"/>
      <c r="E294" s="12"/>
      <c r="F294" s="13"/>
    </row>
    <row r="295" spans="3:6" x14ac:dyDescent="0.25">
      <c r="C295" s="18">
        <f t="shared" si="4"/>
        <v>0</v>
      </c>
      <c r="D295" s="11"/>
      <c r="E295" s="12"/>
      <c r="F295" s="13"/>
    </row>
    <row r="296" spans="3:6" x14ac:dyDescent="0.25">
      <c r="C296" s="18">
        <f t="shared" si="4"/>
        <v>0</v>
      </c>
      <c r="D296" s="11"/>
      <c r="E296" s="12"/>
      <c r="F296" s="13"/>
    </row>
    <row r="297" spans="3:6" x14ac:dyDescent="0.25">
      <c r="C297" s="18">
        <f t="shared" si="4"/>
        <v>0</v>
      </c>
      <c r="D297" s="11"/>
      <c r="E297" s="12"/>
      <c r="F297" s="13"/>
    </row>
    <row r="298" spans="3:6" x14ac:dyDescent="0.25">
      <c r="C298" s="18">
        <f t="shared" si="4"/>
        <v>0</v>
      </c>
      <c r="D298" s="11"/>
      <c r="E298" s="12"/>
      <c r="F298" s="13"/>
    </row>
    <row r="299" spans="3:6" x14ac:dyDescent="0.25">
      <c r="C299" s="18">
        <f t="shared" si="4"/>
        <v>0</v>
      </c>
      <c r="D299" s="11"/>
      <c r="E299" s="12"/>
      <c r="F299" s="13"/>
    </row>
    <row r="300" spans="3:6" x14ac:dyDescent="0.25">
      <c r="C300" s="18">
        <f t="shared" si="4"/>
        <v>0</v>
      </c>
      <c r="D300" s="11"/>
      <c r="E300" s="12"/>
      <c r="F300" s="13"/>
    </row>
    <row r="301" spans="3:6" x14ac:dyDescent="0.25">
      <c r="C301" s="18">
        <f t="shared" si="4"/>
        <v>0</v>
      </c>
      <c r="D301" s="11"/>
      <c r="E301" s="12"/>
      <c r="F301" s="13"/>
    </row>
    <row r="302" spans="3:6" x14ac:dyDescent="0.25">
      <c r="C302" s="18">
        <f t="shared" si="4"/>
        <v>0</v>
      </c>
      <c r="D302" s="11"/>
      <c r="E302" s="12"/>
      <c r="F302" s="13"/>
    </row>
    <row r="303" spans="3:6" x14ac:dyDescent="0.25">
      <c r="C303" s="18">
        <f t="shared" si="4"/>
        <v>0</v>
      </c>
      <c r="D303" s="11"/>
      <c r="E303" s="12"/>
      <c r="F303" s="13"/>
    </row>
    <row r="304" spans="3:6" x14ac:dyDescent="0.25">
      <c r="C304" s="18">
        <f t="shared" si="4"/>
        <v>0</v>
      </c>
      <c r="D304" s="11"/>
      <c r="E304" s="12"/>
      <c r="F304" s="13"/>
    </row>
    <row r="305" spans="3:6" x14ac:dyDescent="0.25">
      <c r="C305" s="18">
        <f t="shared" si="4"/>
        <v>0</v>
      </c>
      <c r="D305" s="11"/>
      <c r="E305" s="12"/>
      <c r="F305" s="13"/>
    </row>
    <row r="306" spans="3:6" x14ac:dyDescent="0.25">
      <c r="C306" s="18">
        <f t="shared" si="4"/>
        <v>0</v>
      </c>
      <c r="D306" s="11"/>
      <c r="E306" s="12"/>
      <c r="F306" s="13"/>
    </row>
    <row r="307" spans="3:6" x14ac:dyDescent="0.25">
      <c r="C307" s="18">
        <f t="shared" si="4"/>
        <v>0</v>
      </c>
      <c r="D307" s="11"/>
      <c r="E307" s="12"/>
      <c r="F307" s="13"/>
    </row>
    <row r="308" spans="3:6" x14ac:dyDescent="0.25">
      <c r="C308" s="18">
        <f t="shared" si="4"/>
        <v>0</v>
      </c>
      <c r="D308" s="11"/>
      <c r="E308" s="12"/>
      <c r="F308" s="13"/>
    </row>
    <row r="309" spans="3:6" x14ac:dyDescent="0.25">
      <c r="C309" s="18">
        <f t="shared" si="4"/>
        <v>0</v>
      </c>
      <c r="D309" s="11"/>
      <c r="E309" s="12"/>
      <c r="F309" s="13"/>
    </row>
    <row r="310" spans="3:6" x14ac:dyDescent="0.25">
      <c r="C310" s="18">
        <f t="shared" si="4"/>
        <v>0</v>
      </c>
      <c r="D310" s="11"/>
      <c r="E310" s="12"/>
      <c r="F310" s="13"/>
    </row>
    <row r="311" spans="3:6" x14ac:dyDescent="0.25">
      <c r="C311" s="18">
        <f t="shared" si="4"/>
        <v>0</v>
      </c>
      <c r="D311" s="11"/>
      <c r="E311" s="12"/>
      <c r="F311" s="13"/>
    </row>
    <row r="312" spans="3:6" x14ac:dyDescent="0.25">
      <c r="C312" s="18">
        <f t="shared" si="4"/>
        <v>0</v>
      </c>
      <c r="D312" s="11"/>
      <c r="E312" s="12"/>
      <c r="F312" s="13"/>
    </row>
    <row r="313" spans="3:6" x14ac:dyDescent="0.25">
      <c r="C313" s="18">
        <f t="shared" si="4"/>
        <v>0</v>
      </c>
      <c r="D313" s="11"/>
      <c r="E313" s="12"/>
      <c r="F313" s="13"/>
    </row>
    <row r="314" spans="3:6" x14ac:dyDescent="0.25">
      <c r="C314" s="18">
        <f t="shared" si="4"/>
        <v>0</v>
      </c>
      <c r="D314" s="11"/>
      <c r="E314" s="12"/>
      <c r="F314" s="13"/>
    </row>
    <row r="315" spans="3:6" x14ac:dyDescent="0.25">
      <c r="C315" s="18">
        <f t="shared" si="4"/>
        <v>0</v>
      </c>
      <c r="D315" s="11"/>
      <c r="E315" s="12"/>
      <c r="F315" s="13"/>
    </row>
    <row r="316" spans="3:6" x14ac:dyDescent="0.25">
      <c r="C316" s="18">
        <f t="shared" si="4"/>
        <v>0</v>
      </c>
      <c r="D316" s="11"/>
      <c r="E316" s="12"/>
      <c r="F316" s="13"/>
    </row>
    <row r="317" spans="3:6" x14ac:dyDescent="0.25">
      <c r="C317" s="18">
        <f t="shared" si="4"/>
        <v>0</v>
      </c>
      <c r="D317" s="11"/>
      <c r="E317" s="12"/>
      <c r="F317" s="13"/>
    </row>
    <row r="318" spans="3:6" x14ac:dyDescent="0.25">
      <c r="C318" s="18">
        <f t="shared" si="4"/>
        <v>0</v>
      </c>
      <c r="D318" s="11"/>
      <c r="E318" s="12"/>
      <c r="F318" s="13"/>
    </row>
    <row r="319" spans="3:6" x14ac:dyDescent="0.25">
      <c r="C319" s="18">
        <f t="shared" si="4"/>
        <v>0</v>
      </c>
      <c r="D319" s="11"/>
      <c r="E319" s="12"/>
      <c r="F319" s="13"/>
    </row>
    <row r="320" spans="3:6" x14ac:dyDescent="0.25">
      <c r="C320" s="18">
        <f t="shared" si="4"/>
        <v>0</v>
      </c>
      <c r="D320" s="11"/>
      <c r="E320" s="12"/>
      <c r="F320" s="13"/>
    </row>
    <row r="321" spans="3:6" x14ac:dyDescent="0.25">
      <c r="C321" s="18">
        <f t="shared" si="4"/>
        <v>0</v>
      </c>
      <c r="D321" s="11"/>
      <c r="E321" s="12"/>
      <c r="F321" s="13"/>
    </row>
    <row r="322" spans="3:6" x14ac:dyDescent="0.25">
      <c r="C322" s="18">
        <f t="shared" si="4"/>
        <v>0</v>
      </c>
      <c r="D322" s="11"/>
      <c r="E322" s="12"/>
      <c r="F322" s="13"/>
    </row>
    <row r="323" spans="3:6" x14ac:dyDescent="0.25">
      <c r="C323" s="18">
        <f t="shared" si="4"/>
        <v>0</v>
      </c>
      <c r="D323" s="11"/>
      <c r="E323" s="12"/>
      <c r="F323" s="13"/>
    </row>
    <row r="324" spans="3:6" x14ac:dyDescent="0.25">
      <c r="C324" s="18">
        <f t="shared" si="4"/>
        <v>0</v>
      </c>
      <c r="D324" s="11"/>
      <c r="E324" s="12"/>
      <c r="F324" s="13"/>
    </row>
    <row r="325" spans="3:6" x14ac:dyDescent="0.25">
      <c r="C325" s="18">
        <f t="shared" si="4"/>
        <v>0</v>
      </c>
      <c r="D325" s="11"/>
      <c r="E325" s="12"/>
      <c r="F325" s="13"/>
    </row>
    <row r="326" spans="3:6" x14ac:dyDescent="0.25">
      <c r="C326" s="18">
        <f t="shared" ref="C326:C371" si="5">IF(D326&gt;0,IF(F326="Nej",D326,IF(AND(F326="Fremover",StartmånedINT&lt;=MONTH(D326),Startår&gt;=YEAR(D326)),DATE(Startår,MONTH(D326),DAY(D326)),IF(AND(F326="Fremover",StartmånedINT&gt;MONTH(D326),Startår&gt;=YEAR(D326)),DATE(Startår+1,MONTH(D326),DAY(D326)),IF(AND(F326="Bagud",StartmånedINT&lt;=MONTH(D326),Startår&lt;=YEAR(D326)),DATE(Startår,MONTH(D326),DAY(D326)),IF(AND(F326="Bagud",StartmånedINT&gt;MONTH(D326),Startår&lt;=YEAR(D326)),DATE(Startår+1,MONTH(D326),DAY(D326)),IF(AND(F326="Altid",StartmånedINT&lt;=MONTH(D326)),DATE(Startår,MONTH(D326),DAY(D326)),IF(AND(F326="Altid",StartmånedINT&gt;MONTH(D326)),DATE(Startår+1,MONTH(D326),DAY(D326)),D326))))))),0)</f>
        <v>0</v>
      </c>
      <c r="D326" s="11"/>
      <c r="E326" s="12"/>
      <c r="F326" s="13"/>
    </row>
    <row r="327" spans="3:6" x14ac:dyDescent="0.25">
      <c r="C327" s="18">
        <f t="shared" si="5"/>
        <v>0</v>
      </c>
      <c r="D327" s="11"/>
      <c r="E327" s="12"/>
      <c r="F327" s="13"/>
    </row>
    <row r="328" spans="3:6" x14ac:dyDescent="0.25">
      <c r="C328" s="18">
        <f t="shared" si="5"/>
        <v>0</v>
      </c>
      <c r="D328" s="11"/>
      <c r="E328" s="12"/>
      <c r="F328" s="13"/>
    </row>
    <row r="329" spans="3:6" x14ac:dyDescent="0.25">
      <c r="C329" s="18">
        <f t="shared" si="5"/>
        <v>0</v>
      </c>
      <c r="D329" s="11"/>
      <c r="E329" s="12"/>
      <c r="F329" s="13"/>
    </row>
    <row r="330" spans="3:6" x14ac:dyDescent="0.25">
      <c r="C330" s="18">
        <f t="shared" si="5"/>
        <v>0</v>
      </c>
      <c r="D330" s="11"/>
      <c r="E330" s="12"/>
      <c r="F330" s="13"/>
    </row>
    <row r="331" spans="3:6" x14ac:dyDescent="0.25">
      <c r="C331" s="18">
        <f t="shared" si="5"/>
        <v>0</v>
      </c>
      <c r="D331" s="11"/>
      <c r="E331" s="12"/>
      <c r="F331" s="13"/>
    </row>
    <row r="332" spans="3:6" x14ac:dyDescent="0.25">
      <c r="C332" s="18">
        <f t="shared" si="5"/>
        <v>0</v>
      </c>
      <c r="D332" s="11"/>
      <c r="E332" s="12"/>
      <c r="F332" s="13"/>
    </row>
    <row r="333" spans="3:6" x14ac:dyDescent="0.25">
      <c r="C333" s="18">
        <f t="shared" si="5"/>
        <v>0</v>
      </c>
      <c r="D333" s="11"/>
      <c r="E333" s="12"/>
      <c r="F333" s="13"/>
    </row>
    <row r="334" spans="3:6" x14ac:dyDescent="0.25">
      <c r="C334" s="18">
        <f t="shared" si="5"/>
        <v>0</v>
      </c>
      <c r="D334" s="11"/>
      <c r="E334" s="12"/>
      <c r="F334" s="13"/>
    </row>
    <row r="335" spans="3:6" x14ac:dyDescent="0.25">
      <c r="C335" s="18">
        <f t="shared" si="5"/>
        <v>0</v>
      </c>
      <c r="D335" s="11"/>
      <c r="E335" s="12"/>
      <c r="F335" s="13"/>
    </row>
    <row r="336" spans="3:6" x14ac:dyDescent="0.25">
      <c r="C336" s="18">
        <f t="shared" si="5"/>
        <v>0</v>
      </c>
      <c r="D336" s="11"/>
      <c r="E336" s="12"/>
      <c r="F336" s="13"/>
    </row>
    <row r="337" spans="3:6" x14ac:dyDescent="0.25">
      <c r="C337" s="18">
        <f t="shared" si="5"/>
        <v>0</v>
      </c>
      <c r="D337" s="11"/>
      <c r="E337" s="12"/>
      <c r="F337" s="13"/>
    </row>
    <row r="338" spans="3:6" x14ac:dyDescent="0.25">
      <c r="C338" s="18">
        <f t="shared" si="5"/>
        <v>0</v>
      </c>
      <c r="D338" s="11"/>
      <c r="E338" s="12"/>
      <c r="F338" s="13"/>
    </row>
    <row r="339" spans="3:6" x14ac:dyDescent="0.25">
      <c r="C339" s="18">
        <f t="shared" si="5"/>
        <v>0</v>
      </c>
      <c r="D339" s="11"/>
      <c r="E339" s="12"/>
      <c r="F339" s="13"/>
    </row>
    <row r="340" spans="3:6" x14ac:dyDescent="0.25">
      <c r="C340" s="18">
        <f t="shared" si="5"/>
        <v>0</v>
      </c>
      <c r="D340" s="11"/>
      <c r="E340" s="12"/>
      <c r="F340" s="13"/>
    </row>
    <row r="341" spans="3:6" x14ac:dyDescent="0.25">
      <c r="C341" s="18">
        <f t="shared" si="5"/>
        <v>0</v>
      </c>
      <c r="D341" s="11"/>
      <c r="E341" s="12"/>
      <c r="F341" s="13"/>
    </row>
    <row r="342" spans="3:6" x14ac:dyDescent="0.25">
      <c r="C342" s="18">
        <f t="shared" si="5"/>
        <v>0</v>
      </c>
      <c r="D342" s="11"/>
      <c r="E342" s="12"/>
      <c r="F342" s="13"/>
    </row>
    <row r="343" spans="3:6" x14ac:dyDescent="0.25">
      <c r="C343" s="18">
        <f t="shared" si="5"/>
        <v>0</v>
      </c>
      <c r="D343" s="11"/>
      <c r="E343" s="12"/>
      <c r="F343" s="13"/>
    </row>
    <row r="344" spans="3:6" x14ac:dyDescent="0.25">
      <c r="C344" s="18">
        <f t="shared" si="5"/>
        <v>0</v>
      </c>
      <c r="D344" s="11"/>
      <c r="E344" s="12"/>
      <c r="F344" s="13"/>
    </row>
    <row r="345" spans="3:6" x14ac:dyDescent="0.25">
      <c r="C345" s="18">
        <f t="shared" si="5"/>
        <v>0</v>
      </c>
      <c r="D345" s="11"/>
      <c r="E345" s="12"/>
      <c r="F345" s="13"/>
    </row>
    <row r="346" spans="3:6" x14ac:dyDescent="0.25">
      <c r="C346" s="18">
        <f t="shared" si="5"/>
        <v>0</v>
      </c>
      <c r="D346" s="11"/>
      <c r="E346" s="12"/>
      <c r="F346" s="13"/>
    </row>
    <row r="347" spans="3:6" x14ac:dyDescent="0.25">
      <c r="C347" s="18">
        <f t="shared" si="5"/>
        <v>0</v>
      </c>
      <c r="D347" s="11"/>
      <c r="E347" s="12"/>
      <c r="F347" s="13"/>
    </row>
    <row r="348" spans="3:6" x14ac:dyDescent="0.25">
      <c r="C348" s="18">
        <f t="shared" si="5"/>
        <v>0</v>
      </c>
      <c r="D348" s="11"/>
      <c r="E348" s="12"/>
      <c r="F348" s="13"/>
    </row>
    <row r="349" spans="3:6" x14ac:dyDescent="0.25">
      <c r="C349" s="18">
        <f t="shared" si="5"/>
        <v>0</v>
      </c>
      <c r="D349" s="11"/>
      <c r="E349" s="12"/>
      <c r="F349" s="13"/>
    </row>
    <row r="350" spans="3:6" x14ac:dyDescent="0.25">
      <c r="C350" s="18">
        <f t="shared" si="5"/>
        <v>0</v>
      </c>
      <c r="D350" s="11"/>
      <c r="E350" s="12"/>
      <c r="F350" s="13"/>
    </row>
    <row r="351" spans="3:6" x14ac:dyDescent="0.25">
      <c r="C351" s="18">
        <f t="shared" si="5"/>
        <v>0</v>
      </c>
      <c r="D351" s="11"/>
      <c r="E351" s="12"/>
      <c r="F351" s="13"/>
    </row>
    <row r="352" spans="3:6" x14ac:dyDescent="0.25">
      <c r="C352" s="18">
        <f t="shared" si="5"/>
        <v>0</v>
      </c>
      <c r="D352" s="11"/>
      <c r="E352" s="12"/>
      <c r="F352" s="13"/>
    </row>
    <row r="353" spans="3:6" x14ac:dyDescent="0.25">
      <c r="C353" s="18">
        <f t="shared" si="5"/>
        <v>0</v>
      </c>
      <c r="D353" s="11"/>
      <c r="E353" s="12"/>
      <c r="F353" s="13"/>
    </row>
    <row r="354" spans="3:6" x14ac:dyDescent="0.25">
      <c r="C354" s="18">
        <f t="shared" si="5"/>
        <v>0</v>
      </c>
      <c r="D354" s="11"/>
      <c r="E354" s="12"/>
      <c r="F354" s="13"/>
    </row>
    <row r="355" spans="3:6" x14ac:dyDescent="0.25">
      <c r="C355" s="18">
        <f t="shared" si="5"/>
        <v>0</v>
      </c>
      <c r="D355" s="11"/>
      <c r="E355" s="12"/>
      <c r="F355" s="13"/>
    </row>
    <row r="356" spans="3:6" x14ac:dyDescent="0.25">
      <c r="C356" s="18">
        <f t="shared" si="5"/>
        <v>0</v>
      </c>
      <c r="D356" s="11"/>
      <c r="E356" s="12"/>
      <c r="F356" s="13"/>
    </row>
    <row r="357" spans="3:6" x14ac:dyDescent="0.25">
      <c r="C357" s="18">
        <f t="shared" si="5"/>
        <v>0</v>
      </c>
      <c r="D357" s="11"/>
      <c r="E357" s="12"/>
      <c r="F357" s="13"/>
    </row>
    <row r="358" spans="3:6" x14ac:dyDescent="0.25">
      <c r="C358" s="18">
        <f t="shared" si="5"/>
        <v>0</v>
      </c>
      <c r="D358" s="11"/>
      <c r="E358" s="12"/>
      <c r="F358" s="13"/>
    </row>
    <row r="359" spans="3:6" x14ac:dyDescent="0.25">
      <c r="C359" s="18">
        <f t="shared" si="5"/>
        <v>0</v>
      </c>
      <c r="D359" s="11"/>
      <c r="E359" s="12"/>
      <c r="F359" s="13"/>
    </row>
    <row r="360" spans="3:6" x14ac:dyDescent="0.25">
      <c r="C360" s="18">
        <f t="shared" si="5"/>
        <v>0</v>
      </c>
      <c r="D360" s="11"/>
      <c r="E360" s="12"/>
      <c r="F360" s="13"/>
    </row>
    <row r="361" spans="3:6" x14ac:dyDescent="0.25">
      <c r="C361" s="18">
        <f t="shared" si="5"/>
        <v>0</v>
      </c>
      <c r="D361" s="11"/>
      <c r="E361" s="12"/>
      <c r="F361" s="13"/>
    </row>
    <row r="362" spans="3:6" x14ac:dyDescent="0.25">
      <c r="C362" s="18">
        <f t="shared" si="5"/>
        <v>0</v>
      </c>
      <c r="D362" s="11"/>
      <c r="E362" s="12"/>
      <c r="F362" s="13"/>
    </row>
    <row r="363" spans="3:6" x14ac:dyDescent="0.25">
      <c r="C363" s="18">
        <f t="shared" si="5"/>
        <v>0</v>
      </c>
      <c r="D363" s="11"/>
      <c r="E363" s="12"/>
      <c r="F363" s="13"/>
    </row>
    <row r="364" spans="3:6" x14ac:dyDescent="0.25">
      <c r="C364" s="18">
        <f t="shared" si="5"/>
        <v>0</v>
      </c>
      <c r="D364" s="11"/>
      <c r="E364" s="12"/>
      <c r="F364" s="13"/>
    </row>
    <row r="365" spans="3:6" x14ac:dyDescent="0.25">
      <c r="C365" s="18">
        <f t="shared" si="5"/>
        <v>0</v>
      </c>
      <c r="D365" s="11"/>
      <c r="E365" s="12"/>
      <c r="F365" s="13"/>
    </row>
    <row r="366" spans="3:6" x14ac:dyDescent="0.25">
      <c r="C366" s="18">
        <f t="shared" si="5"/>
        <v>0</v>
      </c>
      <c r="D366" s="11"/>
      <c r="E366" s="12"/>
      <c r="F366" s="13"/>
    </row>
    <row r="367" spans="3:6" x14ac:dyDescent="0.25">
      <c r="C367" s="18">
        <f t="shared" si="5"/>
        <v>0</v>
      </c>
      <c r="D367" s="11"/>
      <c r="E367" s="12"/>
      <c r="F367" s="13"/>
    </row>
    <row r="368" spans="3:6" x14ac:dyDescent="0.25">
      <c r="C368" s="18">
        <f t="shared" si="5"/>
        <v>0</v>
      </c>
      <c r="D368" s="11"/>
      <c r="E368" s="12"/>
      <c r="F368" s="13"/>
    </row>
    <row r="369" spans="3:6" x14ac:dyDescent="0.25">
      <c r="C369" s="18">
        <f t="shared" si="5"/>
        <v>0</v>
      </c>
      <c r="D369" s="11"/>
      <c r="E369" s="12"/>
      <c r="F369" s="13"/>
    </row>
    <row r="370" spans="3:6" x14ac:dyDescent="0.25">
      <c r="C370" s="18">
        <f t="shared" si="5"/>
        <v>0</v>
      </c>
      <c r="D370" s="11"/>
      <c r="E370" s="12"/>
      <c r="F370" s="13"/>
    </row>
    <row r="371" spans="3:6" x14ac:dyDescent="0.25">
      <c r="C371" s="18">
        <f t="shared" si="5"/>
        <v>0</v>
      </c>
      <c r="D371" s="11"/>
      <c r="E371" s="12"/>
      <c r="F371" s="13"/>
    </row>
  </sheetData>
  <sheetProtection algorithmName="SHA-512" hashValue="/HdUhiu6woid01SsIwM0ZK/UG8ATIeTWriF+Baa6B9PjjTvnDaq+6BA10TpwQRQFx6hm6u9pSv24zvlEdvf7wA==" saltValue="6G56cRg2O0mnt872zYRu1w==" spinCount="100000" sheet="1" sort="0" autoFilter="0"/>
  <autoFilter ref="D4:F371">
    <sortState ref="D7:F371">
      <sortCondition descending="1" ref="D4:D371"/>
    </sortState>
  </autoFilter>
  <mergeCells count="5">
    <mergeCell ref="A1:B1"/>
    <mergeCell ref="D3:F3"/>
    <mergeCell ref="D4:D5"/>
    <mergeCell ref="E4:E5"/>
    <mergeCell ref="F4:F5"/>
  </mergeCells>
  <phoneticPr fontId="38" type="noConversion"/>
  <dataValidations count="1">
    <dataValidation type="list" allowBlank="1" showInputMessage="1" showErrorMessage="1" sqref="F6:F371">
      <formula1>"Altid,Fremover,Bagud,Nej"</formula1>
    </dataValidation>
  </dataValidation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R45"/>
  <sheetViews>
    <sheetView workbookViewId="0"/>
  </sheetViews>
  <sheetFormatPr defaultColWidth="9.140625" defaultRowHeight="15" x14ac:dyDescent="0.25"/>
  <cols>
    <col min="1" max="1" width="13.7109375" style="14" bestFit="1" customWidth="1"/>
    <col min="2" max="2" width="15.85546875" style="14" customWidth="1"/>
    <col min="3" max="3" width="15.140625" style="14" customWidth="1"/>
    <col min="4" max="4" width="10.85546875" style="14" bestFit="1" customWidth="1"/>
    <col min="5" max="16384" width="9.140625" style="14"/>
  </cols>
  <sheetData>
    <row r="1" spans="1:18" x14ac:dyDescent="0.25">
      <c r="A1" s="14" t="s">
        <v>43</v>
      </c>
      <c r="B1" s="14" t="s">
        <v>2</v>
      </c>
      <c r="D1" s="14" t="s">
        <v>39</v>
      </c>
      <c r="E1" s="14" t="s">
        <v>40</v>
      </c>
      <c r="G1" s="14">
        <f>Startår</f>
        <v>2022</v>
      </c>
      <c r="H1" s="14">
        <f>IF(' '!G2=12,'   '!D2+1,'   '!D2)</f>
        <v>2022</v>
      </c>
      <c r="I1" s="14">
        <f>IF(' '!H2=12,H1+1,H1)</f>
        <v>2022</v>
      </c>
      <c r="J1" s="14">
        <f>IF(' '!I2=12,I1+1,I1)</f>
        <v>2022</v>
      </c>
      <c r="K1" s="14">
        <f>IF(' '!J2=12,J1+1,J1)</f>
        <v>2022</v>
      </c>
      <c r="L1" s="14">
        <f>IF(' '!K2=12,K1+1,K1)</f>
        <v>2022</v>
      </c>
      <c r="M1" s="14">
        <f>IF(' '!L2=12,' '!L1+1,' '!L1)</f>
        <v>2023</v>
      </c>
      <c r="N1" s="14">
        <f>IF(M2=12,M1+1,M1)</f>
        <v>2023</v>
      </c>
      <c r="O1" s="14">
        <f>IF(N2=12,N1+1,N1)</f>
        <v>2023</v>
      </c>
      <c r="P1" s="14">
        <f>IF(O2=12,O1+1,O1)</f>
        <v>2023</v>
      </c>
      <c r="Q1" s="14">
        <f>IF(P2=12,P1+1,P1)</f>
        <v>2023</v>
      </c>
      <c r="R1" s="14">
        <f>IF(Q2=12,Q1+1,Q1)</f>
        <v>2023</v>
      </c>
    </row>
    <row r="2" spans="1:18" x14ac:dyDescent="0.25">
      <c r="A2" s="24">
        <f>DATE(B35,1,1)</f>
        <v>44562</v>
      </c>
      <c r="B2" s="25" t="s">
        <v>3</v>
      </c>
      <c r="D2" s="14" t="s">
        <v>27</v>
      </c>
      <c r="E2" s="14">
        <v>1</v>
      </c>
      <c r="G2" s="14">
        <f>VLOOKUP(Startmåned,D2:E13,2,FALSE)</f>
        <v>7</v>
      </c>
      <c r="H2" s="14">
        <f t="shared" ref="H2:R2" si="0">IF(G2=12,1,G2+1)</f>
        <v>8</v>
      </c>
      <c r="I2" s="14">
        <f t="shared" si="0"/>
        <v>9</v>
      </c>
      <c r="J2" s="14">
        <f t="shared" si="0"/>
        <v>10</v>
      </c>
      <c r="K2" s="14">
        <f t="shared" si="0"/>
        <v>11</v>
      </c>
      <c r="L2" s="14">
        <f t="shared" si="0"/>
        <v>12</v>
      </c>
      <c r="M2" s="14">
        <f t="shared" si="0"/>
        <v>1</v>
      </c>
      <c r="N2" s="14">
        <f t="shared" si="0"/>
        <v>2</v>
      </c>
      <c r="O2" s="14">
        <f t="shared" si="0"/>
        <v>3</v>
      </c>
      <c r="P2" s="14">
        <f t="shared" si="0"/>
        <v>4</v>
      </c>
      <c r="Q2" s="14">
        <f t="shared" si="0"/>
        <v>5</v>
      </c>
      <c r="R2" s="14">
        <f t="shared" si="0"/>
        <v>6</v>
      </c>
    </row>
    <row r="3" spans="1:18" x14ac:dyDescent="0.25">
      <c r="A3" s="24">
        <f>A6-7</f>
        <v>44661</v>
      </c>
      <c r="B3" s="25" t="s">
        <v>46</v>
      </c>
      <c r="D3" s="14" t="s">
        <v>28</v>
      </c>
      <c r="E3" s="14">
        <v>2</v>
      </c>
    </row>
    <row r="4" spans="1:18" x14ac:dyDescent="0.25">
      <c r="A4" s="24">
        <f>A6-3</f>
        <v>44665</v>
      </c>
      <c r="B4" s="14" t="s">
        <v>4</v>
      </c>
      <c r="D4" s="14" t="s">
        <v>29</v>
      </c>
      <c r="E4" s="14">
        <v>3</v>
      </c>
    </row>
    <row r="5" spans="1:18" x14ac:dyDescent="0.25">
      <c r="A5" s="24">
        <f>A6-2</f>
        <v>44666</v>
      </c>
      <c r="B5" s="14" t="s">
        <v>5</v>
      </c>
      <c r="D5" s="14" t="s">
        <v>30</v>
      </c>
      <c r="E5" s="14">
        <v>4</v>
      </c>
    </row>
    <row r="6" spans="1:18" x14ac:dyDescent="0.25">
      <c r="A6" s="24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44668</v>
      </c>
      <c r="B6" s="14" t="s">
        <v>6</v>
      </c>
      <c r="D6" s="14" t="s">
        <v>31</v>
      </c>
      <c r="E6" s="14">
        <v>5</v>
      </c>
    </row>
    <row r="7" spans="1:18" x14ac:dyDescent="0.25">
      <c r="A7" s="24">
        <f>A6+1</f>
        <v>44669</v>
      </c>
      <c r="B7" s="14" t="s">
        <v>7</v>
      </c>
      <c r="D7" s="14" t="s">
        <v>32</v>
      </c>
      <c r="E7" s="14">
        <v>6</v>
      </c>
    </row>
    <row r="8" spans="1:18" x14ac:dyDescent="0.25">
      <c r="A8" s="24">
        <f>A6+26</f>
        <v>44694</v>
      </c>
      <c r="B8" s="14" t="s">
        <v>8</v>
      </c>
      <c r="D8" s="14" t="s">
        <v>33</v>
      </c>
      <c r="E8" s="14">
        <v>7</v>
      </c>
    </row>
    <row r="9" spans="1:18" x14ac:dyDescent="0.25">
      <c r="A9" s="24">
        <f>A8+13</f>
        <v>44707</v>
      </c>
      <c r="B9" s="14" t="s">
        <v>9</v>
      </c>
      <c r="D9" s="14" t="s">
        <v>34</v>
      </c>
      <c r="E9" s="14">
        <v>8</v>
      </c>
    </row>
    <row r="10" spans="1:18" x14ac:dyDescent="0.25">
      <c r="A10" s="24">
        <f>A9+10</f>
        <v>44717</v>
      </c>
      <c r="B10" s="14" t="str">
        <f>IF(A10=A12,"Pinsedag/Gr.lovsdag","Pinsedag")</f>
        <v>Pinsedag/Gr.lovsdag</v>
      </c>
      <c r="D10" s="14" t="s">
        <v>35</v>
      </c>
      <c r="E10" s="14">
        <v>9</v>
      </c>
    </row>
    <row r="11" spans="1:18" x14ac:dyDescent="0.25">
      <c r="A11" s="24">
        <f>A10+1</f>
        <v>44718</v>
      </c>
      <c r="B11" s="14" t="str">
        <f>IF(A11=A12,"2. pinsedag/Gr.lovsdag","2. pinsedag")</f>
        <v>2. pinsedag</v>
      </c>
      <c r="D11" s="14" t="s">
        <v>36</v>
      </c>
      <c r="E11" s="14">
        <v>10</v>
      </c>
    </row>
    <row r="12" spans="1:18" x14ac:dyDescent="0.25">
      <c r="A12" s="24">
        <f>DATE(B35,6,5)</f>
        <v>44717</v>
      </c>
      <c r="B12" s="25" t="s">
        <v>11</v>
      </c>
      <c r="D12" s="14" t="s">
        <v>37</v>
      </c>
      <c r="E12" s="14">
        <v>11</v>
      </c>
    </row>
    <row r="13" spans="1:18" x14ac:dyDescent="0.25">
      <c r="A13" s="24">
        <f>DATE(B35,12,25)</f>
        <v>44920</v>
      </c>
      <c r="B13" s="25" t="s">
        <v>12</v>
      </c>
      <c r="D13" s="14" t="s">
        <v>38</v>
      </c>
      <c r="E13" s="14">
        <v>12</v>
      </c>
    </row>
    <row r="14" spans="1:18" x14ac:dyDescent="0.25">
      <c r="A14" s="24">
        <f>A13+1</f>
        <v>44921</v>
      </c>
      <c r="B14" s="25" t="s">
        <v>13</v>
      </c>
    </row>
    <row r="15" spans="1:18" x14ac:dyDescent="0.25">
      <c r="A15" s="24">
        <f>DATE(B35,12,31)</f>
        <v>44926</v>
      </c>
      <c r="B15" s="25" t="s">
        <v>14</v>
      </c>
    </row>
    <row r="17" spans="1:2" x14ac:dyDescent="0.25">
      <c r="A17" s="24">
        <f>DATE(C35,1,1)</f>
        <v>44927</v>
      </c>
      <c r="B17" s="25" t="s">
        <v>3</v>
      </c>
    </row>
    <row r="18" spans="1:2" x14ac:dyDescent="0.25">
      <c r="A18" s="24">
        <f>A21-7</f>
        <v>45018</v>
      </c>
      <c r="B18" s="25" t="s">
        <v>46</v>
      </c>
    </row>
    <row r="19" spans="1:2" x14ac:dyDescent="0.25">
      <c r="A19" s="24">
        <f>A21-3</f>
        <v>45022</v>
      </c>
      <c r="B19" s="14" t="s">
        <v>4</v>
      </c>
    </row>
    <row r="20" spans="1:2" x14ac:dyDescent="0.25">
      <c r="A20" s="24">
        <f>A21-2</f>
        <v>45023</v>
      </c>
      <c r="B20" s="14" t="s">
        <v>5</v>
      </c>
    </row>
    <row r="21" spans="1:2" x14ac:dyDescent="0.25">
      <c r="A21" s="24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45025</v>
      </c>
      <c r="B21" s="14" t="s">
        <v>6</v>
      </c>
    </row>
    <row r="22" spans="1:2" x14ac:dyDescent="0.25">
      <c r="A22" s="24">
        <f>A21+1</f>
        <v>45026</v>
      </c>
      <c r="B22" s="14" t="s">
        <v>7</v>
      </c>
    </row>
    <row r="23" spans="1:2" x14ac:dyDescent="0.25">
      <c r="A23" s="24">
        <f>A21+26</f>
        <v>45051</v>
      </c>
      <c r="B23" s="14" t="s">
        <v>8</v>
      </c>
    </row>
    <row r="24" spans="1:2" x14ac:dyDescent="0.25">
      <c r="A24" s="24">
        <f>A23+13</f>
        <v>45064</v>
      </c>
      <c r="B24" s="14" t="s">
        <v>9</v>
      </c>
    </row>
    <row r="25" spans="1:2" x14ac:dyDescent="0.25">
      <c r="A25" s="24">
        <f>A24+10</f>
        <v>45074</v>
      </c>
      <c r="B25" s="14" t="s">
        <v>10</v>
      </c>
    </row>
    <row r="26" spans="1:2" x14ac:dyDescent="0.25">
      <c r="A26" s="24">
        <f>A25+1</f>
        <v>45075</v>
      </c>
      <c r="B26" s="14" t="str">
        <f>IF(A26=A27,B27&amp;"/2. pinsedag","2. pinsedag")</f>
        <v>2. pinsedag</v>
      </c>
    </row>
    <row r="27" spans="1:2" x14ac:dyDescent="0.25">
      <c r="A27" s="24">
        <f>DATE(C35,6,5)</f>
        <v>45082</v>
      </c>
      <c r="B27" s="25" t="s">
        <v>11</v>
      </c>
    </row>
    <row r="28" spans="1:2" x14ac:dyDescent="0.25">
      <c r="A28" s="24">
        <f>DATE(C35,12,25)</f>
        <v>45285</v>
      </c>
      <c r="B28" s="25" t="s">
        <v>12</v>
      </c>
    </row>
    <row r="29" spans="1:2" x14ac:dyDescent="0.25">
      <c r="A29" s="24">
        <f>A28+1</f>
        <v>45286</v>
      </c>
      <c r="B29" s="25" t="s">
        <v>13</v>
      </c>
    </row>
    <row r="30" spans="1:2" x14ac:dyDescent="0.25">
      <c r="A30" s="24">
        <f>DATE(C35,12,31)</f>
        <v>45291</v>
      </c>
      <c r="B30" s="25" t="s">
        <v>14</v>
      </c>
    </row>
    <row r="34" spans="1:3" x14ac:dyDescent="0.25">
      <c r="B34" s="14" t="s">
        <v>41</v>
      </c>
      <c r="C34" s="14" t="s">
        <v>42</v>
      </c>
    </row>
    <row r="35" spans="1:3" x14ac:dyDescent="0.25">
      <c r="A35" s="14" t="s">
        <v>15</v>
      </c>
      <c r="B35" s="14">
        <f>IF(VisHelligdage="Ja",'   '!D2,"")</f>
        <v>2022</v>
      </c>
      <c r="C35" s="14">
        <f>B35+1</f>
        <v>2023</v>
      </c>
    </row>
    <row r="36" spans="1:3" x14ac:dyDescent="0.25">
      <c r="A36" s="14" t="s">
        <v>16</v>
      </c>
      <c r="B36" s="14">
        <f>MOD(B35,19)</f>
        <v>8</v>
      </c>
      <c r="C36" s="14">
        <f>MOD(C35,19)</f>
        <v>9</v>
      </c>
    </row>
    <row r="37" spans="1:3" x14ac:dyDescent="0.25">
      <c r="A37" s="14" t="s">
        <v>17</v>
      </c>
      <c r="B37" s="14">
        <f>MOD(B35,4)</f>
        <v>2</v>
      </c>
      <c r="C37" s="14">
        <f>MOD(C35,4)</f>
        <v>3</v>
      </c>
    </row>
    <row r="38" spans="1:3" x14ac:dyDescent="0.25">
      <c r="A38" s="14" t="s">
        <v>18</v>
      </c>
      <c r="B38" s="14">
        <f>MOD(B35,7)</f>
        <v>6</v>
      </c>
      <c r="C38" s="14">
        <f>MOD(C35,7)</f>
        <v>0</v>
      </c>
    </row>
    <row r="39" spans="1:3" x14ac:dyDescent="0.25">
      <c r="A39" s="14" t="s">
        <v>19</v>
      </c>
      <c r="B39" s="14">
        <f>MOD((19*B36)+B44,30)</f>
        <v>26</v>
      </c>
      <c r="C39" s="14">
        <f>MOD((19*C36)+C44,30)</f>
        <v>15</v>
      </c>
    </row>
    <row r="40" spans="1:3" x14ac:dyDescent="0.25">
      <c r="A40" s="14" t="s">
        <v>20</v>
      </c>
      <c r="B40" s="14">
        <f>MOD((2*B37)+(4*B38)+(6*B39)+B45,7)</f>
        <v>0</v>
      </c>
      <c r="C40" s="14">
        <f>MOD((2*C37)+(4*C38)+(6*C39)+C45,7)</f>
        <v>3</v>
      </c>
    </row>
    <row r="41" spans="1:3" x14ac:dyDescent="0.25">
      <c r="A41" s="14" t="s">
        <v>21</v>
      </c>
      <c r="B41" s="14">
        <f>LEFT(B35,2)*1</f>
        <v>20</v>
      </c>
      <c r="C41" s="14">
        <f>LEFT(C35,2)*1</f>
        <v>20</v>
      </c>
    </row>
    <row r="42" spans="1:3" x14ac:dyDescent="0.25">
      <c r="A42" s="14" t="s">
        <v>22</v>
      </c>
      <c r="B42" s="14">
        <f>QUOTIENT(13+(8*B41),25)</f>
        <v>6</v>
      </c>
      <c r="C42" s="14">
        <f>QUOTIENT(13+(8*C41),25)</f>
        <v>6</v>
      </c>
    </row>
    <row r="43" spans="1:3" x14ac:dyDescent="0.25">
      <c r="A43" s="14" t="s">
        <v>23</v>
      </c>
      <c r="B43" s="14">
        <f>QUOTIENT(B41,4)</f>
        <v>5</v>
      </c>
      <c r="C43" s="14">
        <f>QUOTIENT(C41,4)</f>
        <v>5</v>
      </c>
    </row>
    <row r="44" spans="1:3" x14ac:dyDescent="0.25">
      <c r="A44" s="14" t="s">
        <v>24</v>
      </c>
      <c r="B44" s="14">
        <f>MOD(15-B42+B41-B43,30)</f>
        <v>24</v>
      </c>
      <c r="C44" s="14">
        <f>MOD(15-C42+C41-C43,30)</f>
        <v>24</v>
      </c>
    </row>
    <row r="45" spans="1:3" x14ac:dyDescent="0.25">
      <c r="A45" s="14" t="s">
        <v>25</v>
      </c>
      <c r="B45" s="14">
        <f>MOD(4+B41-B43,7)</f>
        <v>5</v>
      </c>
      <c r="C45" s="14">
        <f>MOD(4+C41-C43,7)</f>
        <v>5</v>
      </c>
    </row>
  </sheetData>
  <sheetProtection algorithmName="SHA-512" hashValue="Ihtw/0oqAw+un4eAkIF9Zss6+yCOiF/HqxPugYuHKNHR/ZiaoIClrbLHgRlWR7QOW4DRmJ4UQXqPsgZz7KIDAA==" saltValue="qQzgFCXhWJKyS/Px/3QNK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   </vt:lpstr>
      <vt:lpstr>  </vt:lpstr>
      <vt:lpstr>'   '!Aarogmaaned</vt:lpstr>
      <vt:lpstr>FremhævIdag</vt:lpstr>
      <vt:lpstr>'   '!Måneder</vt:lpstr>
      <vt:lpstr>Startår</vt:lpstr>
      <vt:lpstr>Startmåned</vt:lpstr>
      <vt:lpstr>StartmånedINT</vt:lpstr>
      <vt:lpstr>'   '!Udskriftsområde</vt:lpstr>
      <vt:lpstr>VisHelligdage</vt:lpstr>
    </vt:vector>
  </TitlesOfParts>
  <Manager/>
  <Company>Excel-regneark.dk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>Excel-regneark.dk</dc:creator>
  <cp:lastModifiedBy>Ann Thomsen</cp:lastModifiedBy>
  <cp:lastPrinted>2022-08-02T17:33:36Z</cp:lastPrinted>
  <dcterms:created xsi:type="dcterms:W3CDTF">2013-09-22T19:47:30Z</dcterms:created>
  <dcterms:modified xsi:type="dcterms:W3CDTF">2022-09-21T12:48:49Z</dcterms:modified>
</cp:coreProperties>
</file>